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bilidad\Documents\NORMATIVIDAD\CONAC\LDF\"/>
    </mc:Choice>
  </mc:AlternateContent>
  <bookViews>
    <workbookView xWindow="0" yWindow="0" windowWidth="28800" windowHeight="11340" activeTab="9"/>
  </bookViews>
  <sheets>
    <sheet name="Formato 1" sheetId="10" r:id="rId1"/>
    <sheet name="Formato 2" sheetId="9" r:id="rId2"/>
    <sheet name="Formato 3" sheetId="8" r:id="rId3"/>
    <sheet name="Formato 4" sheetId="7" r:id="rId4"/>
    <sheet name="Formato 5" sheetId="6" r:id="rId5"/>
    <sheet name="Formato 6 a)" sheetId="5" r:id="rId6"/>
    <sheet name="Formato 6 b)" sheetId="4" r:id="rId7"/>
    <sheet name="Formato 6 c)" sheetId="3" r:id="rId8"/>
    <sheet name="Formato 6 d)" sheetId="2" r:id="rId9"/>
    <sheet name="ANEXO 3" sheetId="1" r:id="rId10"/>
  </sheets>
  <externalReferences>
    <externalReference r:id="rId11"/>
    <externalReference r:id="rId12"/>
  </externalReferences>
  <definedNames>
    <definedName name="_Hlk73936802" localSheetId="9">'ANEXO 3'!$A$54</definedName>
    <definedName name="ANIO">'[1]Info General'!$D$20</definedName>
    <definedName name="APP_FIN_04">'Formato 3'!$E$13</definedName>
    <definedName name="APP_FIN_06">'Formato 3'!$G$13</definedName>
    <definedName name="APP_FIN_07">'Formato 3'!$H$13</definedName>
    <definedName name="APP_FIN_08">'Formato 3'!$I$13</definedName>
    <definedName name="APP_FIN_09">'Formato 3'!$J$13</definedName>
    <definedName name="APP_FIN_10">'Formato 3'!$K$13</definedName>
    <definedName name="APP_T10">'Formato 3'!$K$8</definedName>
    <definedName name="APP_T4">'Formato 3'!$E$8</definedName>
    <definedName name="APP_T6">'Formato 3'!$G$8</definedName>
    <definedName name="APP_T7">'Formato 3'!$H$8</definedName>
    <definedName name="APP_T8">'Formato 3'!$I$8</definedName>
    <definedName name="APP_T9">'Formato 3'!$J$8</definedName>
    <definedName name="cbvbcvbcv">'Formato 6 b)'!$B$60</definedName>
    <definedName name="cvbcbvbcvbvc">'Formato 6 b)'!$C$41</definedName>
    <definedName name="cvbcvb">'Formato 6 b)'!$F$40</definedName>
    <definedName name="cvbcvbcbv">'Formato 6 b)'!$D$60</definedName>
    <definedName name="cvbvcbcbvbc">'Formato 6 b)'!$C$9</definedName>
    <definedName name="DEUDA_CONT_FIN_01">'Formato 2'!$B$31</definedName>
    <definedName name="DEUDA_CONT_FIN_02">'Formato 2'!$C$31</definedName>
    <definedName name="DEUDA_CONT_FIN_03">'Formato 2'!$D$31</definedName>
    <definedName name="DEUDA_CONT_FIN_04">'Formato 2'!$E$31</definedName>
    <definedName name="DEUDA_CONT_FIN_05">'Formato 2'!$F$31</definedName>
    <definedName name="DEUDA_CONT_FIN_06">'Formato 2'!$G$31</definedName>
    <definedName name="DEUDA_CONT_FIN_07">'Formato 2'!$H$31</definedName>
    <definedName name="dsafvzsd">'[2]Info General'!$C$7</definedName>
    <definedName name="dsfdsdsdsdsdsdsdsdsdsdsdsdsdsdsdsdsdsdsdsdsdsdsdsdsdsdsdsdsdsdsdsdsdsds">'Formato 3'!$H$14</definedName>
    <definedName name="dsfsfdsffffffff">'Formato 3'!$I$14</definedName>
    <definedName name="ENTE_PUBLICO_A">'[1]Info General'!$C$7</definedName>
    <definedName name="fdggdfgdgfd">'Formato 3'!$E$8</definedName>
    <definedName name="fdgxfd">'[2]Info General'!$C$7</definedName>
    <definedName name="fdsfdsfdsfdsfdsfdsfdsfdsfdsfdsfdsfds">'Formato 3'!$J$8</definedName>
    <definedName name="fgsgfdfdfzxvzcvczv">'Formato 2'!$C$52</definedName>
    <definedName name="GASTO_E_FIN_01">'Formato 6 b)'!$B$60</definedName>
    <definedName name="GASTO_E_FIN_02">'Formato 6 b)'!$C$60</definedName>
    <definedName name="GASTO_E_FIN_03">'Formato 6 b)'!$D$60</definedName>
    <definedName name="GASTO_E_FIN_04">'Formato 6 b)'!$E$60</definedName>
    <definedName name="GASTO_E_FIN_05">'Formato 6 b)'!$F$60</definedName>
    <definedName name="GASTO_E_FIN_06">'Formato 6 b)'!$G$60</definedName>
    <definedName name="GASTO_E_T1">'Formato 6 b)'!$B$41</definedName>
    <definedName name="GASTO_E_T2">'Formato 6 b)'!$C$41</definedName>
    <definedName name="GASTO_E_T3">'Formato 6 b)'!$D$41</definedName>
    <definedName name="GASTO_E_T4">'Formato 6 b)'!$E$41</definedName>
    <definedName name="GASTO_E_T5">'Formato 6 b)'!$F$41</definedName>
    <definedName name="GASTO_E_T6">'Formato 6 b)'!$G$41</definedName>
    <definedName name="GASTO_NE_FIN_01">'Formato 6 b)'!$B$40</definedName>
    <definedName name="GASTO_NE_FIN_02">'Formato 6 b)'!$C$40</definedName>
    <definedName name="GASTO_NE_FIN_03">'Formato 6 b)'!$D$40</definedName>
    <definedName name="GASTO_NE_FIN_04">'Formato 6 b)'!$E$40</definedName>
    <definedName name="GASTO_NE_FIN_05">'Formato 6 b)'!$F$40</definedName>
    <definedName name="GASTO_NE_FIN_06">'Formato 6 b)'!$G$40</definedName>
    <definedName name="GASTO_NE_T1">'Formato 6 b)'!$B$9</definedName>
    <definedName name="GASTO_NE_T2">'Formato 6 b)'!$C$9</definedName>
    <definedName name="GASTO_NE_T3">'Formato 6 b)'!$D$9</definedName>
    <definedName name="GASTO_NE_T4">'Formato 6 b)'!$E$9</definedName>
    <definedName name="GASTO_NE_T5">'Formato 6 b)'!$F$9</definedName>
    <definedName name="GASTO_NE_T6">'Formato 6 b)'!$G$9</definedName>
    <definedName name="gfhdhdgh">'Formato 2'!$E$52</definedName>
    <definedName name="MONTO1">'[2]Info General'!$D$18</definedName>
    <definedName name="MONTO2">'[2]Info General'!$E$18</definedName>
    <definedName name="OB_CORTO_PLAZO_FIN_01">'Formato 2'!$B$52</definedName>
    <definedName name="OB_CORTO_PLAZO_FIN_02">'Formato 2'!$C$52</definedName>
    <definedName name="OB_CORTO_PLAZO_FIN_03">'Formato 2'!$D$52</definedName>
    <definedName name="OB_CORTO_PLAZO_FIN_04">'Formato 2'!$E$52</definedName>
    <definedName name="OB_CORTO_PLAZO_FIN_05">'Formato 2'!$F$52</definedName>
    <definedName name="OTROS_FIN_04">'Formato 3'!$E$19</definedName>
    <definedName name="OTROS_FIN_06">'Formato 3'!$G$19</definedName>
    <definedName name="OTROS_FIN_07">'Formato 3'!$H$19</definedName>
    <definedName name="OTROS_FIN_08">'Formato 3'!$I$19</definedName>
    <definedName name="OTROS_FIN_09">'Formato 3'!$J$19</definedName>
    <definedName name="OTROS_FIN_10">'Formato 3'!$K$19</definedName>
    <definedName name="OTROS_T10">'Formato 3'!$K$14</definedName>
    <definedName name="OTROS_T4">'Formato 3'!$E$14</definedName>
    <definedName name="OTROS_T6">'Formato 3'!$G$14</definedName>
    <definedName name="OTROS_T7">'Formato 3'!$H$14</definedName>
    <definedName name="OTROS_T8">'Formato 3'!$I$14</definedName>
    <definedName name="OTROS_T9">'Formato 3'!$J$14</definedName>
    <definedName name="PERIODO_INFORME">'[1]Info General'!$C$14</definedName>
    <definedName name="sadas">'[2]Info General'!$C$7</definedName>
    <definedName name="SALDO_PENDIENTE">'[2]Info General'!$F$18</definedName>
    <definedName name="sdfsdfsfds">'Formato 3'!$E$14</definedName>
    <definedName name="sdfsfsdf">'Formato 3'!$G$8</definedName>
    <definedName name="_xlnm.Print_Titles" localSheetId="9">'ANEXO 3'!$1:$8</definedName>
    <definedName name="_xlnm.Print_Titles" localSheetId="5">'Formato 6 a)'!$1:$8</definedName>
    <definedName name="TRIMESTRE">'[2]Info General'!$C$16</definedName>
    <definedName name="ULTIMO">'[1]Info General'!$E$20</definedName>
    <definedName name="ULTIMO_SALDO">'[2]Info General'!$F$20</definedName>
    <definedName name="VALOR_INS_BCC_FIN_01">'Formato 2'!$B$38</definedName>
    <definedName name="VALOR_INS_BCC_FIN_02">'Formato 2'!$C$38</definedName>
    <definedName name="VALOR_INS_BCC_FIN_03">'Formato 2'!$D$38</definedName>
    <definedName name="VALOR_INS_BCC_FIN_04">'Formato 2'!$E$38</definedName>
    <definedName name="VALOR_INS_BCC_FIN_05">'Formato 2'!$F$38</definedName>
    <definedName name="VALOR_INS_BCC_FIN_06">'Formato 2'!$G$38</definedName>
    <definedName name="VALOR_INS_BCC_FIN_07">'Formato 2'!$H$38</definedName>
    <definedName name="vcbvbcbdfgfdg">'Formato 6 b)'!$D$9</definedName>
    <definedName name="vcvcbvcbcvb">'Formato 6 b)'!$B$41</definedName>
    <definedName name="zfds">'Formato 2'!$H$38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0" l="1"/>
  <c r="C9" i="10"/>
  <c r="E9" i="10"/>
  <c r="F9" i="10"/>
  <c r="B17" i="10"/>
  <c r="C17" i="10"/>
  <c r="E19" i="10"/>
  <c r="E47" i="10" s="1"/>
  <c r="E59" i="10" s="1"/>
  <c r="F19" i="10"/>
  <c r="E23" i="10"/>
  <c r="F23" i="10"/>
  <c r="B25" i="10"/>
  <c r="C25" i="10"/>
  <c r="E27" i="10"/>
  <c r="F27" i="10"/>
  <c r="B31" i="10"/>
  <c r="C31" i="10"/>
  <c r="E31" i="10"/>
  <c r="F31" i="10"/>
  <c r="B38" i="10"/>
  <c r="C38" i="10"/>
  <c r="E38" i="10"/>
  <c r="F38" i="10"/>
  <c r="B41" i="10"/>
  <c r="C41" i="10"/>
  <c r="E42" i="10"/>
  <c r="F42" i="10"/>
  <c r="E57" i="10"/>
  <c r="F57" i="10"/>
  <c r="B60" i="10"/>
  <c r="C60" i="10"/>
  <c r="E63" i="10"/>
  <c r="E79" i="10" s="1"/>
  <c r="F63" i="10"/>
  <c r="E68" i="10"/>
  <c r="F68" i="10"/>
  <c r="E75" i="10"/>
  <c r="F75" i="10"/>
  <c r="B9" i="9"/>
  <c r="C9" i="9"/>
  <c r="D9" i="9"/>
  <c r="E9" i="9"/>
  <c r="F9" i="9"/>
  <c r="G9" i="9"/>
  <c r="H9" i="9"/>
  <c r="E13" i="9"/>
  <c r="E8" i="9" s="1"/>
  <c r="E25" i="9" s="1"/>
  <c r="G13" i="9"/>
  <c r="G8" i="9" s="1"/>
  <c r="G25" i="9" s="1"/>
  <c r="AE13" i="9"/>
  <c r="AK13" i="9"/>
  <c r="AM13" i="9"/>
  <c r="BQ13" i="9"/>
  <c r="BS13" i="9"/>
  <c r="CW13" i="9"/>
  <c r="CY13" i="9"/>
  <c r="EC13" i="9"/>
  <c r="FI13" i="9"/>
  <c r="GO13" i="9"/>
  <c r="HU13" i="9"/>
  <c r="B14" i="9"/>
  <c r="B13" i="9" s="1"/>
  <c r="C14" i="9"/>
  <c r="C13" i="9" s="1"/>
  <c r="C8" i="9" s="1"/>
  <c r="C25" i="9" s="1"/>
  <c r="D14" i="9"/>
  <c r="D13" i="9" s="1"/>
  <c r="E14" i="9"/>
  <c r="G14" i="9"/>
  <c r="H14" i="9"/>
  <c r="H13" i="9" s="1"/>
  <c r="I14" i="9"/>
  <c r="I13" i="9" s="1"/>
  <c r="J14" i="9"/>
  <c r="J13" i="9" s="1"/>
  <c r="K14" i="9"/>
  <c r="K13" i="9" s="1"/>
  <c r="L14" i="9"/>
  <c r="L13" i="9" s="1"/>
  <c r="M14" i="9"/>
  <c r="M13" i="9" s="1"/>
  <c r="N14" i="9"/>
  <c r="N13" i="9" s="1"/>
  <c r="O14" i="9"/>
  <c r="O13" i="9" s="1"/>
  <c r="P14" i="9"/>
  <c r="P13" i="9" s="1"/>
  <c r="Q14" i="9"/>
  <c r="Q13" i="9" s="1"/>
  <c r="R14" i="9"/>
  <c r="R13" i="9" s="1"/>
  <c r="S14" i="9"/>
  <c r="S13" i="9" s="1"/>
  <c r="T14" i="9"/>
  <c r="T13" i="9" s="1"/>
  <c r="U14" i="9"/>
  <c r="U13" i="9" s="1"/>
  <c r="V14" i="9"/>
  <c r="V13" i="9" s="1"/>
  <c r="W14" i="9"/>
  <c r="W13" i="9" s="1"/>
  <c r="X14" i="9"/>
  <c r="X13" i="9" s="1"/>
  <c r="Y14" i="9"/>
  <c r="Y13" i="9" s="1"/>
  <c r="Z14" i="9"/>
  <c r="Z13" i="9" s="1"/>
  <c r="AA14" i="9"/>
  <c r="AA13" i="9" s="1"/>
  <c r="AB14" i="9"/>
  <c r="AB13" i="9" s="1"/>
  <c r="AC14" i="9"/>
  <c r="AC13" i="9" s="1"/>
  <c r="AD14" i="9"/>
  <c r="AD13" i="9" s="1"/>
  <c r="AE14" i="9"/>
  <c r="AF14" i="9"/>
  <c r="AF13" i="9" s="1"/>
  <c r="AG14" i="9"/>
  <c r="AG13" i="9" s="1"/>
  <c r="AH14" i="9"/>
  <c r="AH13" i="9" s="1"/>
  <c r="AI14" i="9"/>
  <c r="AI13" i="9" s="1"/>
  <c r="AJ14" i="9"/>
  <c r="AJ13" i="9" s="1"/>
  <c r="AK14" i="9"/>
  <c r="AL14" i="9"/>
  <c r="AL13" i="9" s="1"/>
  <c r="AM14" i="9"/>
  <c r="AN14" i="9"/>
  <c r="AN13" i="9" s="1"/>
  <c r="AO14" i="9"/>
  <c r="AO13" i="9" s="1"/>
  <c r="AP14" i="9"/>
  <c r="AP13" i="9" s="1"/>
  <c r="AQ14" i="9"/>
  <c r="AQ13" i="9" s="1"/>
  <c r="AR14" i="9"/>
  <c r="AR13" i="9" s="1"/>
  <c r="AS14" i="9"/>
  <c r="AS13" i="9" s="1"/>
  <c r="AT14" i="9"/>
  <c r="AT13" i="9" s="1"/>
  <c r="AU14" i="9"/>
  <c r="AU13" i="9" s="1"/>
  <c r="AV14" i="9"/>
  <c r="AV13" i="9" s="1"/>
  <c r="AW14" i="9"/>
  <c r="AW13" i="9" s="1"/>
  <c r="AX14" i="9"/>
  <c r="AX13" i="9" s="1"/>
  <c r="AY14" i="9"/>
  <c r="AY13" i="9" s="1"/>
  <c r="AZ14" i="9"/>
  <c r="AZ13" i="9" s="1"/>
  <c r="BA14" i="9"/>
  <c r="BA13" i="9" s="1"/>
  <c r="BB14" i="9"/>
  <c r="BB13" i="9" s="1"/>
  <c r="BC14" i="9"/>
  <c r="BC13" i="9" s="1"/>
  <c r="BD14" i="9"/>
  <c r="BD13" i="9" s="1"/>
  <c r="BE14" i="9"/>
  <c r="BE13" i="9" s="1"/>
  <c r="BF14" i="9"/>
  <c r="BF13" i="9" s="1"/>
  <c r="BG14" i="9"/>
  <c r="BG13" i="9" s="1"/>
  <c r="BH14" i="9"/>
  <c r="BH13" i="9" s="1"/>
  <c r="BI14" i="9"/>
  <c r="BI13" i="9" s="1"/>
  <c r="BJ14" i="9"/>
  <c r="BJ13" i="9" s="1"/>
  <c r="BK14" i="9"/>
  <c r="BK13" i="9" s="1"/>
  <c r="BL14" i="9"/>
  <c r="BL13" i="9" s="1"/>
  <c r="BM14" i="9"/>
  <c r="BM13" i="9" s="1"/>
  <c r="BN14" i="9"/>
  <c r="BN13" i="9" s="1"/>
  <c r="BO14" i="9"/>
  <c r="BO13" i="9" s="1"/>
  <c r="BP14" i="9"/>
  <c r="BP13" i="9" s="1"/>
  <c r="BQ14" i="9"/>
  <c r="BR14" i="9"/>
  <c r="BR13" i="9" s="1"/>
  <c r="BS14" i="9"/>
  <c r="BT14" i="9"/>
  <c r="BT13" i="9" s="1"/>
  <c r="BU14" i="9"/>
  <c r="BU13" i="9" s="1"/>
  <c r="BV14" i="9"/>
  <c r="BV13" i="9" s="1"/>
  <c r="BW14" i="9"/>
  <c r="BW13" i="9" s="1"/>
  <c r="BX14" i="9"/>
  <c r="BX13" i="9" s="1"/>
  <c r="BY14" i="9"/>
  <c r="BY13" i="9" s="1"/>
  <c r="BZ14" i="9"/>
  <c r="BZ13" i="9" s="1"/>
  <c r="CA14" i="9"/>
  <c r="CA13" i="9" s="1"/>
  <c r="CB14" i="9"/>
  <c r="CB13" i="9" s="1"/>
  <c r="CC14" i="9"/>
  <c r="CC13" i="9" s="1"/>
  <c r="CD14" i="9"/>
  <c r="CD13" i="9" s="1"/>
  <c r="CE14" i="9"/>
  <c r="CE13" i="9" s="1"/>
  <c r="CF14" i="9"/>
  <c r="CF13" i="9" s="1"/>
  <c r="CG14" i="9"/>
  <c r="CG13" i="9" s="1"/>
  <c r="CH14" i="9"/>
  <c r="CH13" i="9" s="1"/>
  <c r="CI14" i="9"/>
  <c r="CI13" i="9" s="1"/>
  <c r="CJ14" i="9"/>
  <c r="CJ13" i="9" s="1"/>
  <c r="CK14" i="9"/>
  <c r="CK13" i="9" s="1"/>
  <c r="CL14" i="9"/>
  <c r="CL13" i="9" s="1"/>
  <c r="CM14" i="9"/>
  <c r="CM13" i="9" s="1"/>
  <c r="CN14" i="9"/>
  <c r="CN13" i="9" s="1"/>
  <c r="CO14" i="9"/>
  <c r="CO13" i="9" s="1"/>
  <c r="CP14" i="9"/>
  <c r="CP13" i="9" s="1"/>
  <c r="CQ14" i="9"/>
  <c r="CQ13" i="9" s="1"/>
  <c r="CR14" i="9"/>
  <c r="CR13" i="9" s="1"/>
  <c r="CS14" i="9"/>
  <c r="CS13" i="9" s="1"/>
  <c r="CT14" i="9"/>
  <c r="CT13" i="9" s="1"/>
  <c r="CU14" i="9"/>
  <c r="CU13" i="9" s="1"/>
  <c r="CV14" i="9"/>
  <c r="CV13" i="9" s="1"/>
  <c r="CW14" i="9"/>
  <c r="CX14" i="9"/>
  <c r="CX13" i="9" s="1"/>
  <c r="CY14" i="9"/>
  <c r="CZ14" i="9"/>
  <c r="CZ13" i="9" s="1"/>
  <c r="DA14" i="9"/>
  <c r="DA13" i="9" s="1"/>
  <c r="DB14" i="9"/>
  <c r="DB13" i="9" s="1"/>
  <c r="DC14" i="9"/>
  <c r="DC13" i="9" s="1"/>
  <c r="DD14" i="9"/>
  <c r="DD13" i="9" s="1"/>
  <c r="DE14" i="9"/>
  <c r="DE13" i="9" s="1"/>
  <c r="DF14" i="9"/>
  <c r="DF13" i="9" s="1"/>
  <c r="DG14" i="9"/>
  <c r="DG13" i="9" s="1"/>
  <c r="DH14" i="9"/>
  <c r="DH13" i="9" s="1"/>
  <c r="DI14" i="9"/>
  <c r="DI13" i="9" s="1"/>
  <c r="DJ14" i="9"/>
  <c r="DJ13" i="9" s="1"/>
  <c r="DK14" i="9"/>
  <c r="DK13" i="9" s="1"/>
  <c r="DL14" i="9"/>
  <c r="DL13" i="9" s="1"/>
  <c r="DM14" i="9"/>
  <c r="DM13" i="9" s="1"/>
  <c r="DN14" i="9"/>
  <c r="DN13" i="9" s="1"/>
  <c r="DO14" i="9"/>
  <c r="DO13" i="9" s="1"/>
  <c r="DP14" i="9"/>
  <c r="DP13" i="9" s="1"/>
  <c r="DQ14" i="9"/>
  <c r="DQ13" i="9" s="1"/>
  <c r="DR14" i="9"/>
  <c r="DR13" i="9" s="1"/>
  <c r="DS14" i="9"/>
  <c r="DS13" i="9" s="1"/>
  <c r="DT14" i="9"/>
  <c r="DT13" i="9" s="1"/>
  <c r="DU14" i="9"/>
  <c r="DU13" i="9" s="1"/>
  <c r="DV14" i="9"/>
  <c r="DV13" i="9" s="1"/>
  <c r="DW14" i="9"/>
  <c r="DW13" i="9" s="1"/>
  <c r="DX14" i="9"/>
  <c r="DX13" i="9" s="1"/>
  <c r="DY14" i="9"/>
  <c r="DY13" i="9" s="1"/>
  <c r="DZ14" i="9"/>
  <c r="DZ13" i="9" s="1"/>
  <c r="EA14" i="9"/>
  <c r="EA13" i="9" s="1"/>
  <c r="EB14" i="9"/>
  <c r="EB13" i="9" s="1"/>
  <c r="EC14" i="9"/>
  <c r="ED14" i="9"/>
  <c r="ED13" i="9" s="1"/>
  <c r="EE14" i="9"/>
  <c r="EE13" i="9" s="1"/>
  <c r="EF14" i="9"/>
  <c r="EF13" i="9" s="1"/>
  <c r="EG14" i="9"/>
  <c r="EG13" i="9" s="1"/>
  <c r="EH14" i="9"/>
  <c r="EH13" i="9" s="1"/>
  <c r="EI14" i="9"/>
  <c r="EI13" i="9" s="1"/>
  <c r="EJ14" i="9"/>
  <c r="EJ13" i="9" s="1"/>
  <c r="EK14" i="9"/>
  <c r="EK13" i="9" s="1"/>
  <c r="EL14" i="9"/>
  <c r="EL13" i="9" s="1"/>
  <c r="EM14" i="9"/>
  <c r="EM13" i="9" s="1"/>
  <c r="EN14" i="9"/>
  <c r="EN13" i="9" s="1"/>
  <c r="EO14" i="9"/>
  <c r="EO13" i="9" s="1"/>
  <c r="EP14" i="9"/>
  <c r="EP13" i="9" s="1"/>
  <c r="EQ14" i="9"/>
  <c r="EQ13" i="9" s="1"/>
  <c r="ER14" i="9"/>
  <c r="ER13" i="9" s="1"/>
  <c r="ES14" i="9"/>
  <c r="ES13" i="9" s="1"/>
  <c r="ET14" i="9"/>
  <c r="ET13" i="9" s="1"/>
  <c r="EU14" i="9"/>
  <c r="EU13" i="9" s="1"/>
  <c r="EV14" i="9"/>
  <c r="EV13" i="9" s="1"/>
  <c r="EW14" i="9"/>
  <c r="EW13" i="9" s="1"/>
  <c r="EX14" i="9"/>
  <c r="EX13" i="9" s="1"/>
  <c r="EY14" i="9"/>
  <c r="EY13" i="9" s="1"/>
  <c r="EZ14" i="9"/>
  <c r="EZ13" i="9" s="1"/>
  <c r="FA14" i="9"/>
  <c r="FA13" i="9" s="1"/>
  <c r="FB14" i="9"/>
  <c r="FB13" i="9" s="1"/>
  <c r="FC14" i="9"/>
  <c r="FC13" i="9" s="1"/>
  <c r="FD14" i="9"/>
  <c r="FD13" i="9" s="1"/>
  <c r="FE14" i="9"/>
  <c r="FE13" i="9" s="1"/>
  <c r="FF14" i="9"/>
  <c r="FF13" i="9" s="1"/>
  <c r="FG14" i="9"/>
  <c r="FG13" i="9" s="1"/>
  <c r="FH14" i="9"/>
  <c r="FH13" i="9" s="1"/>
  <c r="FI14" i="9"/>
  <c r="FJ14" i="9"/>
  <c r="FJ13" i="9" s="1"/>
  <c r="FK14" i="9"/>
  <c r="FK13" i="9" s="1"/>
  <c r="FL14" i="9"/>
  <c r="FL13" i="9" s="1"/>
  <c r="FM14" i="9"/>
  <c r="FM13" i="9" s="1"/>
  <c r="FN14" i="9"/>
  <c r="FN13" i="9" s="1"/>
  <c r="FO14" i="9"/>
  <c r="FO13" i="9" s="1"/>
  <c r="FP14" i="9"/>
  <c r="FP13" i="9" s="1"/>
  <c r="FQ14" i="9"/>
  <c r="FQ13" i="9" s="1"/>
  <c r="FR14" i="9"/>
  <c r="FR13" i="9" s="1"/>
  <c r="FS14" i="9"/>
  <c r="FS13" i="9" s="1"/>
  <c r="FT14" i="9"/>
  <c r="FT13" i="9" s="1"/>
  <c r="FU14" i="9"/>
  <c r="FU13" i="9" s="1"/>
  <c r="FV14" i="9"/>
  <c r="FV13" i="9" s="1"/>
  <c r="FW14" i="9"/>
  <c r="FW13" i="9" s="1"/>
  <c r="FX14" i="9"/>
  <c r="FX13" i="9" s="1"/>
  <c r="FY14" i="9"/>
  <c r="FY13" i="9" s="1"/>
  <c r="FZ14" i="9"/>
  <c r="FZ13" i="9" s="1"/>
  <c r="GA14" i="9"/>
  <c r="GA13" i="9" s="1"/>
  <c r="GB14" i="9"/>
  <c r="GB13" i="9" s="1"/>
  <c r="GC14" i="9"/>
  <c r="GC13" i="9" s="1"/>
  <c r="GD14" i="9"/>
  <c r="GD13" i="9" s="1"/>
  <c r="GE14" i="9"/>
  <c r="GE13" i="9" s="1"/>
  <c r="GF14" i="9"/>
  <c r="GF13" i="9" s="1"/>
  <c r="GG14" i="9"/>
  <c r="GG13" i="9" s="1"/>
  <c r="GH14" i="9"/>
  <c r="GH13" i="9" s="1"/>
  <c r="GI14" i="9"/>
  <c r="GI13" i="9" s="1"/>
  <c r="GJ14" i="9"/>
  <c r="GJ13" i="9" s="1"/>
  <c r="GK14" i="9"/>
  <c r="GK13" i="9" s="1"/>
  <c r="GL14" i="9"/>
  <c r="GL13" i="9" s="1"/>
  <c r="GM14" i="9"/>
  <c r="GM13" i="9" s="1"/>
  <c r="GN14" i="9"/>
  <c r="GN13" i="9" s="1"/>
  <c r="GO14" i="9"/>
  <c r="GP14" i="9"/>
  <c r="GP13" i="9" s="1"/>
  <c r="GQ14" i="9"/>
  <c r="GQ13" i="9" s="1"/>
  <c r="GR14" i="9"/>
  <c r="GR13" i="9" s="1"/>
  <c r="GS14" i="9"/>
  <c r="GS13" i="9" s="1"/>
  <c r="GT14" i="9"/>
  <c r="GT13" i="9" s="1"/>
  <c r="GU14" i="9"/>
  <c r="GU13" i="9" s="1"/>
  <c r="GV14" i="9"/>
  <c r="GV13" i="9" s="1"/>
  <c r="GW14" i="9"/>
  <c r="GW13" i="9" s="1"/>
  <c r="GX14" i="9"/>
  <c r="GX13" i="9" s="1"/>
  <c r="GY14" i="9"/>
  <c r="GY13" i="9" s="1"/>
  <c r="GZ14" i="9"/>
  <c r="GZ13" i="9" s="1"/>
  <c r="HA14" i="9"/>
  <c r="HA13" i="9" s="1"/>
  <c r="HB14" i="9"/>
  <c r="HB13" i="9" s="1"/>
  <c r="HC14" i="9"/>
  <c r="HC13" i="9" s="1"/>
  <c r="HD14" i="9"/>
  <c r="HD13" i="9" s="1"/>
  <c r="HE14" i="9"/>
  <c r="HE13" i="9" s="1"/>
  <c r="HF14" i="9"/>
  <c r="HF13" i="9" s="1"/>
  <c r="HG14" i="9"/>
  <c r="HG13" i="9" s="1"/>
  <c r="HH14" i="9"/>
  <c r="HH13" i="9" s="1"/>
  <c r="HI14" i="9"/>
  <c r="HI13" i="9" s="1"/>
  <c r="HJ14" i="9"/>
  <c r="HJ13" i="9" s="1"/>
  <c r="HK14" i="9"/>
  <c r="HK13" i="9" s="1"/>
  <c r="HL14" i="9"/>
  <c r="HL13" i="9" s="1"/>
  <c r="HM14" i="9"/>
  <c r="HM13" i="9" s="1"/>
  <c r="HN14" i="9"/>
  <c r="HN13" i="9" s="1"/>
  <c r="HO14" i="9"/>
  <c r="HO13" i="9" s="1"/>
  <c r="HP14" i="9"/>
  <c r="HP13" i="9" s="1"/>
  <c r="HQ14" i="9"/>
  <c r="HQ13" i="9" s="1"/>
  <c r="HR14" i="9"/>
  <c r="HR13" i="9" s="1"/>
  <c r="HS14" i="9"/>
  <c r="HS13" i="9" s="1"/>
  <c r="HT14" i="9"/>
  <c r="HT13" i="9" s="1"/>
  <c r="HU14" i="9"/>
  <c r="HV14" i="9"/>
  <c r="HV13" i="9" s="1"/>
  <c r="HW14" i="9"/>
  <c r="HW13" i="9" s="1"/>
  <c r="HX14" i="9"/>
  <c r="HX13" i="9" s="1"/>
  <c r="HY14" i="9"/>
  <c r="HY13" i="9" s="1"/>
  <c r="HZ14" i="9"/>
  <c r="HZ13" i="9" s="1"/>
  <c r="IA14" i="9"/>
  <c r="IA13" i="9" s="1"/>
  <c r="IB14" i="9"/>
  <c r="IB13" i="9" s="1"/>
  <c r="IC14" i="9"/>
  <c r="IC13" i="9" s="1"/>
  <c r="ID14" i="9"/>
  <c r="ID13" i="9" s="1"/>
  <c r="IE14" i="9"/>
  <c r="IE13" i="9" s="1"/>
  <c r="IF14" i="9"/>
  <c r="IF13" i="9" s="1"/>
  <c r="IG14" i="9"/>
  <c r="IG13" i="9" s="1"/>
  <c r="IH14" i="9"/>
  <c r="IH13" i="9" s="1"/>
  <c r="II14" i="9"/>
  <c r="II13" i="9" s="1"/>
  <c r="IJ14" i="9"/>
  <c r="IJ13" i="9" s="1"/>
  <c r="IK14" i="9"/>
  <c r="IK13" i="9" s="1"/>
  <c r="IL14" i="9"/>
  <c r="IL13" i="9" s="1"/>
  <c r="IM14" i="9"/>
  <c r="IM13" i="9" s="1"/>
  <c r="IN14" i="9"/>
  <c r="IN13" i="9" s="1"/>
  <c r="IO14" i="9"/>
  <c r="IO13" i="9" s="1"/>
  <c r="IP14" i="9"/>
  <c r="IP13" i="9" s="1"/>
  <c r="IQ14" i="9"/>
  <c r="IQ13" i="9" s="1"/>
  <c r="IR14" i="9"/>
  <c r="IR13" i="9" s="1"/>
  <c r="IS14" i="9"/>
  <c r="IS13" i="9" s="1"/>
  <c r="IT14" i="9"/>
  <c r="IT13" i="9" s="1"/>
  <c r="IU14" i="9"/>
  <c r="IU13" i="9" s="1"/>
  <c r="IV14" i="9"/>
  <c r="IV13" i="9" s="1"/>
  <c r="F15" i="9"/>
  <c r="F16" i="9"/>
  <c r="F17" i="9"/>
  <c r="F18" i="9"/>
  <c r="F19" i="9"/>
  <c r="B27" i="9"/>
  <c r="C27" i="9"/>
  <c r="D27" i="9"/>
  <c r="E27" i="9"/>
  <c r="F27" i="9"/>
  <c r="G27" i="9"/>
  <c r="H27" i="9"/>
  <c r="B32" i="9"/>
  <c r="C32" i="9"/>
  <c r="D32" i="9"/>
  <c r="E32" i="9"/>
  <c r="F32" i="9"/>
  <c r="G32" i="9"/>
  <c r="H32" i="9"/>
  <c r="B48" i="9"/>
  <c r="C48" i="9"/>
  <c r="D48" i="9"/>
  <c r="E48" i="9"/>
  <c r="F48" i="9"/>
  <c r="E8" i="8"/>
  <c r="G8" i="8"/>
  <c r="H8" i="8"/>
  <c r="I8" i="8"/>
  <c r="J8" i="8"/>
  <c r="K9" i="8"/>
  <c r="K8" i="8" s="1"/>
  <c r="K10" i="8"/>
  <c r="K11" i="8"/>
  <c r="K12" i="8"/>
  <c r="E14" i="8"/>
  <c r="G14" i="8"/>
  <c r="H14" i="8"/>
  <c r="I14" i="8"/>
  <c r="J14" i="8"/>
  <c r="K15" i="8"/>
  <c r="K16" i="8"/>
  <c r="K14" i="8" s="1"/>
  <c r="K17" i="8"/>
  <c r="K18" i="8"/>
  <c r="B8" i="7"/>
  <c r="C8" i="7"/>
  <c r="D8" i="7"/>
  <c r="B13" i="7"/>
  <c r="B21" i="7" s="1"/>
  <c r="B23" i="7" s="1"/>
  <c r="B25" i="7" s="1"/>
  <c r="B33" i="7" s="1"/>
  <c r="C13" i="7"/>
  <c r="C21" i="7" s="1"/>
  <c r="C23" i="7" s="1"/>
  <c r="C25" i="7" s="1"/>
  <c r="C33" i="7" s="1"/>
  <c r="D13" i="7"/>
  <c r="D21" i="7" s="1"/>
  <c r="D23" i="7" s="1"/>
  <c r="D25" i="7" s="1"/>
  <c r="D33" i="7" s="1"/>
  <c r="B17" i="7"/>
  <c r="C17" i="7"/>
  <c r="D17" i="7"/>
  <c r="B29" i="7"/>
  <c r="C29" i="7"/>
  <c r="D29" i="7"/>
  <c r="B37" i="7"/>
  <c r="C37" i="7"/>
  <c r="D37" i="7"/>
  <c r="B40" i="7"/>
  <c r="B44" i="7" s="1"/>
  <c r="C40" i="7"/>
  <c r="C44" i="7" s="1"/>
  <c r="D40" i="7"/>
  <c r="D44" i="7" s="1"/>
  <c r="B48" i="7"/>
  <c r="C48" i="7"/>
  <c r="D48" i="7"/>
  <c r="B50" i="7"/>
  <c r="C50" i="7"/>
  <c r="C49" i="7" s="1"/>
  <c r="D50" i="7"/>
  <c r="B51" i="7"/>
  <c r="C51" i="7"/>
  <c r="D51" i="7"/>
  <c r="D49" i="7" s="1"/>
  <c r="D57" i="7" s="1"/>
  <c r="D59" i="7" s="1"/>
  <c r="B53" i="7"/>
  <c r="C53" i="7"/>
  <c r="D53" i="7"/>
  <c r="B55" i="7"/>
  <c r="C55" i="7"/>
  <c r="D55" i="7"/>
  <c r="B63" i="7"/>
  <c r="C63" i="7"/>
  <c r="D63" i="7"/>
  <c r="B64" i="7"/>
  <c r="C64" i="7"/>
  <c r="D64" i="7"/>
  <c r="B65" i="7"/>
  <c r="C65" i="7"/>
  <c r="D65" i="7"/>
  <c r="B66" i="7"/>
  <c r="C66" i="7"/>
  <c r="D66" i="7"/>
  <c r="B68" i="7"/>
  <c r="C68" i="7"/>
  <c r="D68" i="7"/>
  <c r="B70" i="7"/>
  <c r="C70" i="7"/>
  <c r="D70" i="7"/>
  <c r="G9" i="6"/>
  <c r="G10" i="6"/>
  <c r="G11" i="6"/>
  <c r="G12" i="6"/>
  <c r="G13" i="6"/>
  <c r="G14" i="6"/>
  <c r="G15" i="6"/>
  <c r="B16" i="6"/>
  <c r="C16" i="6"/>
  <c r="D16" i="6"/>
  <c r="E16" i="6"/>
  <c r="F16" i="6"/>
  <c r="F41" i="6" s="1"/>
  <c r="F70" i="6" s="1"/>
  <c r="G17" i="6"/>
  <c r="G18" i="6"/>
  <c r="G19" i="6"/>
  <c r="G20" i="6"/>
  <c r="G21" i="6"/>
  <c r="G22" i="6"/>
  <c r="G23" i="6"/>
  <c r="G24" i="6"/>
  <c r="G25" i="6"/>
  <c r="G26" i="6"/>
  <c r="G27" i="6"/>
  <c r="B28" i="6"/>
  <c r="C28" i="6"/>
  <c r="D28" i="6"/>
  <c r="E28" i="6"/>
  <c r="E41" i="6" s="1"/>
  <c r="F28" i="6"/>
  <c r="G29" i="6"/>
  <c r="G30" i="6"/>
  <c r="G31" i="6"/>
  <c r="G32" i="6"/>
  <c r="G33" i="6"/>
  <c r="G34" i="6"/>
  <c r="B35" i="6"/>
  <c r="C35" i="6"/>
  <c r="D35" i="6"/>
  <c r="D41" i="6" s="1"/>
  <c r="E35" i="6"/>
  <c r="F35" i="6"/>
  <c r="G36" i="6"/>
  <c r="G35" i="6" s="1"/>
  <c r="B37" i="6"/>
  <c r="D38" i="6"/>
  <c r="G38" i="6"/>
  <c r="D39" i="6"/>
  <c r="G39" i="6"/>
  <c r="B45" i="6"/>
  <c r="B65" i="6" s="1"/>
  <c r="C45" i="6"/>
  <c r="D45" i="6"/>
  <c r="E45" i="6"/>
  <c r="F45" i="6"/>
  <c r="G46" i="6"/>
  <c r="G47" i="6"/>
  <c r="G48" i="6"/>
  <c r="G49" i="6"/>
  <c r="G50" i="6"/>
  <c r="G51" i="6"/>
  <c r="G52" i="6"/>
  <c r="G53" i="6"/>
  <c r="B54" i="6"/>
  <c r="C54" i="6"/>
  <c r="D54" i="6"/>
  <c r="E54" i="6"/>
  <c r="F54" i="6"/>
  <c r="G55" i="6"/>
  <c r="G56" i="6"/>
  <c r="G57" i="6"/>
  <c r="G58" i="6"/>
  <c r="B59" i="6"/>
  <c r="C59" i="6"/>
  <c r="D59" i="6"/>
  <c r="E59" i="6"/>
  <c r="F59" i="6"/>
  <c r="G60" i="6"/>
  <c r="G59" i="6" s="1"/>
  <c r="D62" i="6"/>
  <c r="G62" i="6"/>
  <c r="D63" i="6"/>
  <c r="G63" i="6"/>
  <c r="F65" i="6"/>
  <c r="B67" i="6"/>
  <c r="C67" i="6"/>
  <c r="E67" i="6"/>
  <c r="F67" i="6"/>
  <c r="D68" i="6"/>
  <c r="D67" i="6" s="1"/>
  <c r="G68" i="6"/>
  <c r="G67" i="6" s="1"/>
  <c r="G73" i="6"/>
  <c r="G75" i="6" s="1"/>
  <c r="G74" i="6"/>
  <c r="B75" i="6"/>
  <c r="C75" i="6"/>
  <c r="D75" i="6"/>
  <c r="E75" i="6"/>
  <c r="F75" i="6"/>
  <c r="B10" i="5"/>
  <c r="C10" i="5"/>
  <c r="C9" i="5" s="1"/>
  <c r="D10" i="5"/>
  <c r="E10" i="5"/>
  <c r="F10" i="5"/>
  <c r="G11" i="5"/>
  <c r="G12" i="5"/>
  <c r="G13" i="5"/>
  <c r="G14" i="5"/>
  <c r="G15" i="5"/>
  <c r="G16" i="5"/>
  <c r="G17" i="5"/>
  <c r="B18" i="5"/>
  <c r="C18" i="5"/>
  <c r="D18" i="5"/>
  <c r="E18" i="5"/>
  <c r="F18" i="5"/>
  <c r="G19" i="5"/>
  <c r="G20" i="5"/>
  <c r="G21" i="5"/>
  <c r="G22" i="5"/>
  <c r="G23" i="5"/>
  <c r="G24" i="5"/>
  <c r="G25" i="5"/>
  <c r="G26" i="5"/>
  <c r="G27" i="5"/>
  <c r="B28" i="5"/>
  <c r="C28" i="5"/>
  <c r="D28" i="5"/>
  <c r="E28" i="5"/>
  <c r="F28" i="5"/>
  <c r="G29" i="5"/>
  <c r="G28" i="5" s="1"/>
  <c r="G30" i="5"/>
  <c r="G31" i="5"/>
  <c r="G32" i="5"/>
  <c r="G33" i="5"/>
  <c r="G34" i="5"/>
  <c r="G35" i="5"/>
  <c r="G36" i="5"/>
  <c r="G37" i="5"/>
  <c r="B38" i="5"/>
  <c r="C38" i="5"/>
  <c r="D38" i="5"/>
  <c r="E38" i="5"/>
  <c r="F38" i="5"/>
  <c r="G39" i="5"/>
  <c r="G40" i="5"/>
  <c r="G41" i="5"/>
  <c r="G42" i="5"/>
  <c r="G43" i="5"/>
  <c r="G44" i="5"/>
  <c r="G45" i="5"/>
  <c r="G46" i="5"/>
  <c r="G47" i="5"/>
  <c r="B48" i="5"/>
  <c r="C48" i="5"/>
  <c r="D48" i="5"/>
  <c r="E48" i="5"/>
  <c r="F48" i="5"/>
  <c r="G49" i="5"/>
  <c r="G50" i="5"/>
  <c r="G48" i="5" s="1"/>
  <c r="G51" i="5"/>
  <c r="G52" i="5"/>
  <c r="G53" i="5"/>
  <c r="G54" i="5"/>
  <c r="G55" i="5"/>
  <c r="G56" i="5"/>
  <c r="G57" i="5"/>
  <c r="B58" i="5"/>
  <c r="C58" i="5"/>
  <c r="D58" i="5"/>
  <c r="E58" i="5"/>
  <c r="F58" i="5"/>
  <c r="G59" i="5"/>
  <c r="G60" i="5"/>
  <c r="G61" i="5"/>
  <c r="B62" i="5"/>
  <c r="C62" i="5"/>
  <c r="D62" i="5"/>
  <c r="G62" i="5" s="1"/>
  <c r="E62" i="5"/>
  <c r="F62" i="5"/>
  <c r="G63" i="5"/>
  <c r="G64" i="5"/>
  <c r="G65" i="5"/>
  <c r="G66" i="5"/>
  <c r="G67" i="5"/>
  <c r="G68" i="5"/>
  <c r="G69" i="5"/>
  <c r="B70" i="5"/>
  <c r="C70" i="5"/>
  <c r="D70" i="5"/>
  <c r="E70" i="5"/>
  <c r="F70" i="5"/>
  <c r="G71" i="5"/>
  <c r="G72" i="5"/>
  <c r="G73" i="5"/>
  <c r="B74" i="5"/>
  <c r="C74" i="5"/>
  <c r="D74" i="5"/>
  <c r="E74" i="5"/>
  <c r="F74" i="5"/>
  <c r="G75" i="5"/>
  <c r="G76" i="5"/>
  <c r="G77" i="5"/>
  <c r="G78" i="5"/>
  <c r="G79" i="5"/>
  <c r="G80" i="5"/>
  <c r="G81" i="5"/>
  <c r="B84" i="5"/>
  <c r="C84" i="5"/>
  <c r="D84" i="5"/>
  <c r="E84" i="5"/>
  <c r="F84" i="5"/>
  <c r="G85" i="5"/>
  <c r="G86" i="5"/>
  <c r="G87" i="5"/>
  <c r="G88" i="5"/>
  <c r="G89" i="5"/>
  <c r="G90" i="5"/>
  <c r="G91" i="5"/>
  <c r="B92" i="5"/>
  <c r="C92" i="5"/>
  <c r="D92" i="5"/>
  <c r="E92" i="5"/>
  <c r="F92" i="5"/>
  <c r="G93" i="5"/>
  <c r="G94" i="5"/>
  <c r="G95" i="5"/>
  <c r="G96" i="5"/>
  <c r="G97" i="5"/>
  <c r="G98" i="5"/>
  <c r="G99" i="5"/>
  <c r="G100" i="5"/>
  <c r="G101" i="5"/>
  <c r="B102" i="5"/>
  <c r="C102" i="5"/>
  <c r="D102" i="5"/>
  <c r="E102" i="5"/>
  <c r="F102" i="5"/>
  <c r="G103" i="5"/>
  <c r="G104" i="5"/>
  <c r="G105" i="5"/>
  <c r="G106" i="5"/>
  <c r="G107" i="5"/>
  <c r="G108" i="5"/>
  <c r="G109" i="5"/>
  <c r="G110" i="5"/>
  <c r="G111" i="5"/>
  <c r="B112" i="5"/>
  <c r="C112" i="5"/>
  <c r="D112" i="5"/>
  <c r="E112" i="5"/>
  <c r="F112" i="5"/>
  <c r="G113" i="5"/>
  <c r="G114" i="5"/>
  <c r="G115" i="5"/>
  <c r="G116" i="5"/>
  <c r="G117" i="5"/>
  <c r="G118" i="5"/>
  <c r="G119" i="5"/>
  <c r="G120" i="5"/>
  <c r="G121" i="5"/>
  <c r="B122" i="5"/>
  <c r="C122" i="5"/>
  <c r="D122" i="5"/>
  <c r="E122" i="5"/>
  <c r="F122" i="5"/>
  <c r="G123" i="5"/>
  <c r="G122" i="5" s="1"/>
  <c r="G124" i="5"/>
  <c r="G125" i="5"/>
  <c r="G126" i="5"/>
  <c r="G127" i="5"/>
  <c r="G128" i="5"/>
  <c r="G129" i="5"/>
  <c r="G130" i="5"/>
  <c r="G131" i="5"/>
  <c r="B132" i="5"/>
  <c r="C132" i="5"/>
  <c r="D132" i="5"/>
  <c r="E132" i="5"/>
  <c r="F132" i="5"/>
  <c r="G133" i="5"/>
  <c r="G134" i="5"/>
  <c r="G132" i="5" s="1"/>
  <c r="G135" i="5"/>
  <c r="B136" i="5"/>
  <c r="C136" i="5"/>
  <c r="D136" i="5"/>
  <c r="E136" i="5"/>
  <c r="F136" i="5"/>
  <c r="F83" i="5" s="1"/>
  <c r="G137" i="5"/>
  <c r="G138" i="5"/>
  <c r="G139" i="5"/>
  <c r="G140" i="5"/>
  <c r="G141" i="5"/>
  <c r="G142" i="5"/>
  <c r="G143" i="5"/>
  <c r="G144" i="5"/>
  <c r="B145" i="5"/>
  <c r="C145" i="5"/>
  <c r="D145" i="5"/>
  <c r="E145" i="5"/>
  <c r="F145" i="5"/>
  <c r="G146" i="5"/>
  <c r="G145" i="5" s="1"/>
  <c r="G147" i="5"/>
  <c r="G148" i="5"/>
  <c r="B149" i="5"/>
  <c r="C149" i="5"/>
  <c r="D149" i="5"/>
  <c r="E149" i="5"/>
  <c r="F149" i="5"/>
  <c r="G150" i="5"/>
  <c r="G149" i="5" s="1"/>
  <c r="G151" i="5"/>
  <c r="G152" i="5"/>
  <c r="G153" i="5"/>
  <c r="G154" i="5"/>
  <c r="G155" i="5"/>
  <c r="G156" i="5"/>
  <c r="B9" i="4"/>
  <c r="C9" i="4"/>
  <c r="D9" i="4"/>
  <c r="E9" i="4"/>
  <c r="F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B41" i="4"/>
  <c r="C41" i="4"/>
  <c r="D41" i="4"/>
  <c r="E41" i="4"/>
  <c r="F41" i="4"/>
  <c r="G42" i="4"/>
  <c r="G43" i="4"/>
  <c r="G44" i="4"/>
  <c r="G45" i="4"/>
  <c r="G46" i="4"/>
  <c r="G47" i="4"/>
  <c r="G48" i="4"/>
  <c r="G49" i="4"/>
  <c r="G50" i="4"/>
  <c r="G51" i="4"/>
  <c r="G52" i="4"/>
  <c r="G53" i="4"/>
  <c r="G54" i="4"/>
  <c r="G55" i="4"/>
  <c r="G56" i="4"/>
  <c r="G57" i="4"/>
  <c r="G58" i="4"/>
  <c r="G59" i="4"/>
  <c r="G75" i="3"/>
  <c r="G74" i="3"/>
  <c r="G73" i="3"/>
  <c r="G72" i="3"/>
  <c r="G71" i="3" s="1"/>
  <c r="F71" i="3"/>
  <c r="E71" i="3"/>
  <c r="D71" i="3"/>
  <c r="C71" i="3"/>
  <c r="B71" i="3"/>
  <c r="G70" i="3"/>
  <c r="G69" i="3"/>
  <c r="G68" i="3"/>
  <c r="G67" i="3"/>
  <c r="G66" i="3"/>
  <c r="G65" i="3"/>
  <c r="G64" i="3"/>
  <c r="G63" i="3"/>
  <c r="G62" i="3"/>
  <c r="F61" i="3"/>
  <c r="E61" i="3"/>
  <c r="D61" i="3"/>
  <c r="C61" i="3"/>
  <c r="B61" i="3"/>
  <c r="G60" i="3"/>
  <c r="G59" i="3"/>
  <c r="G58" i="3"/>
  <c r="G57" i="3"/>
  <c r="G56" i="3"/>
  <c r="G55" i="3"/>
  <c r="G54" i="3"/>
  <c r="G53" i="3" s="1"/>
  <c r="F53" i="3"/>
  <c r="E53" i="3"/>
  <c r="D53" i="3"/>
  <c r="C53" i="3"/>
  <c r="B53" i="3"/>
  <c r="G52" i="3"/>
  <c r="G51" i="3"/>
  <c r="G50" i="3"/>
  <c r="G49" i="3"/>
  <c r="G48" i="3"/>
  <c r="G47" i="3"/>
  <c r="G46" i="3"/>
  <c r="G45" i="3"/>
  <c r="F44" i="3"/>
  <c r="E44" i="3"/>
  <c r="E43" i="3" s="1"/>
  <c r="D44" i="3"/>
  <c r="D43" i="3" s="1"/>
  <c r="C44" i="3"/>
  <c r="B44" i="3"/>
  <c r="G41" i="3"/>
  <c r="G40" i="3"/>
  <c r="G37" i="3" s="1"/>
  <c r="G39" i="3"/>
  <c r="G38" i="3"/>
  <c r="F37" i="3"/>
  <c r="E37" i="3"/>
  <c r="D37" i="3"/>
  <c r="C37" i="3"/>
  <c r="C9" i="3" s="1"/>
  <c r="B37" i="3"/>
  <c r="B9" i="3" s="1"/>
  <c r="G36" i="3"/>
  <c r="G35" i="3"/>
  <c r="G34" i="3"/>
  <c r="G33" i="3"/>
  <c r="G32" i="3"/>
  <c r="G31" i="3"/>
  <c r="G30" i="3"/>
  <c r="G29" i="3"/>
  <c r="G28" i="3"/>
  <c r="G27" i="3" s="1"/>
  <c r="F27" i="3"/>
  <c r="E27" i="3"/>
  <c r="D27" i="3"/>
  <c r="C27" i="3"/>
  <c r="B27" i="3"/>
  <c r="G26" i="3"/>
  <c r="G25" i="3"/>
  <c r="G24" i="3"/>
  <c r="G23" i="3"/>
  <c r="G22" i="3"/>
  <c r="G21" i="3"/>
  <c r="G20" i="3"/>
  <c r="F19" i="3"/>
  <c r="E19" i="3"/>
  <c r="E9" i="3" s="1"/>
  <c r="D19" i="3"/>
  <c r="C19" i="3"/>
  <c r="B19" i="3"/>
  <c r="G18" i="3"/>
  <c r="G17" i="3"/>
  <c r="G16" i="3"/>
  <c r="G15" i="3"/>
  <c r="G14" i="3"/>
  <c r="G13" i="3"/>
  <c r="G12" i="3"/>
  <c r="G11" i="3"/>
  <c r="G10" i="3"/>
  <c r="F10" i="3"/>
  <c r="F9" i="3" s="1"/>
  <c r="E10" i="3"/>
  <c r="D10" i="3"/>
  <c r="C10" i="3"/>
  <c r="B10" i="3"/>
  <c r="G31" i="2"/>
  <c r="G30" i="2"/>
  <c r="G29" i="2"/>
  <c r="G28" i="2" s="1"/>
  <c r="F28" i="2"/>
  <c r="F21" i="2" s="1"/>
  <c r="E28" i="2"/>
  <c r="D28" i="2"/>
  <c r="C28" i="2"/>
  <c r="B28" i="2"/>
  <c r="G27" i="2"/>
  <c r="G26" i="2"/>
  <c r="G25" i="2"/>
  <c r="G24" i="2" s="1"/>
  <c r="F24" i="2"/>
  <c r="E24" i="2"/>
  <c r="E21" i="2" s="1"/>
  <c r="E33" i="2" s="1"/>
  <c r="D24" i="2"/>
  <c r="C24" i="2"/>
  <c r="C21" i="2" s="1"/>
  <c r="B24" i="2"/>
  <c r="G23" i="2"/>
  <c r="G22" i="2"/>
  <c r="D21" i="2"/>
  <c r="G19" i="2"/>
  <c r="D18" i="2"/>
  <c r="G18" i="2" s="1"/>
  <c r="D17" i="2"/>
  <c r="G17" i="2" s="1"/>
  <c r="F16" i="2"/>
  <c r="E16" i="2"/>
  <c r="C16" i="2"/>
  <c r="B16" i="2"/>
  <c r="G15" i="2"/>
  <c r="G14" i="2"/>
  <c r="G13" i="2"/>
  <c r="G12" i="2" s="1"/>
  <c r="F12" i="2"/>
  <c r="E12" i="2"/>
  <c r="C12" i="2"/>
  <c r="C9" i="2" s="1"/>
  <c r="B12" i="2"/>
  <c r="G11" i="2"/>
  <c r="G10" i="2"/>
  <c r="E9" i="2"/>
  <c r="E81" i="10" l="1"/>
  <c r="C33" i="2"/>
  <c r="D16" i="2"/>
  <c r="G112" i="5"/>
  <c r="B83" i="5"/>
  <c r="G58" i="5"/>
  <c r="D9" i="5"/>
  <c r="C65" i="6"/>
  <c r="G41" i="6"/>
  <c r="G42" i="6" s="1"/>
  <c r="C47" i="10"/>
  <c r="C62" i="10" s="1"/>
  <c r="G41" i="4"/>
  <c r="G136" i="5"/>
  <c r="G70" i="5"/>
  <c r="F9" i="2"/>
  <c r="F33" i="2" s="1"/>
  <c r="F43" i="3"/>
  <c r="F77" i="3" s="1"/>
  <c r="G37" i="6"/>
  <c r="B72" i="7"/>
  <c r="B74" i="7" s="1"/>
  <c r="F79" i="10"/>
  <c r="G9" i="4"/>
  <c r="G61" i="4" s="1"/>
  <c r="G102" i="5"/>
  <c r="G38" i="5"/>
  <c r="G54" i="6"/>
  <c r="G65" i="6" s="1"/>
  <c r="C41" i="6"/>
  <c r="C70" i="6" s="1"/>
  <c r="D12" i="2"/>
  <c r="G19" i="3"/>
  <c r="B41" i="6"/>
  <c r="B70" i="6" s="1"/>
  <c r="C72" i="7"/>
  <c r="C74" i="7" s="1"/>
  <c r="C43" i="3"/>
  <c r="C77" i="3" s="1"/>
  <c r="G21" i="2"/>
  <c r="G44" i="3"/>
  <c r="G43" i="3" s="1"/>
  <c r="B49" i="7"/>
  <c r="B57" i="7" s="1"/>
  <c r="B59" i="7" s="1"/>
  <c r="G92" i="5"/>
  <c r="G84" i="5"/>
  <c r="G83" i="5" s="1"/>
  <c r="G74" i="5"/>
  <c r="B47" i="10"/>
  <c r="B62" i="10" s="1"/>
  <c r="D72" i="7"/>
  <c r="D74" i="7" s="1"/>
  <c r="G61" i="3"/>
  <c r="D83" i="5"/>
  <c r="G45" i="6"/>
  <c r="G28" i="6"/>
  <c r="F47" i="10"/>
  <c r="F59" i="10" s="1"/>
  <c r="F81" i="10" s="1"/>
  <c r="E77" i="3"/>
  <c r="B21" i="2"/>
  <c r="E83" i="5"/>
  <c r="B9" i="5"/>
  <c r="G18" i="5"/>
  <c r="G10" i="5"/>
  <c r="G9" i="5" s="1"/>
  <c r="H8" i="9"/>
  <c r="H25" i="9" s="1"/>
  <c r="B8" i="9"/>
  <c r="B25" i="9" s="1"/>
  <c r="F9" i="5"/>
  <c r="F158" i="5" s="1"/>
  <c r="D65" i="6"/>
  <c r="D70" i="6" s="1"/>
  <c r="E65" i="6"/>
  <c r="G16" i="6"/>
  <c r="F14" i="9"/>
  <c r="F13" i="9" s="1"/>
  <c r="F8" i="9" s="1"/>
  <c r="F25" i="9" s="1"/>
  <c r="D9" i="3"/>
  <c r="D77" i="3" s="1"/>
  <c r="B43" i="3"/>
  <c r="B77" i="3" s="1"/>
  <c r="C83" i="5"/>
  <c r="C158" i="5" s="1"/>
  <c r="E9" i="5"/>
  <c r="E158" i="5" s="1"/>
  <c r="C57" i="7"/>
  <c r="C59" i="7" s="1"/>
  <c r="I20" i="8"/>
  <c r="H20" i="8"/>
  <c r="E20" i="8"/>
  <c r="E61" i="4"/>
  <c r="G20" i="8"/>
  <c r="D8" i="9"/>
  <c r="D25" i="9" s="1"/>
  <c r="J20" i="8"/>
  <c r="K20" i="8"/>
  <c r="F61" i="4"/>
  <c r="C61" i="4"/>
  <c r="B61" i="4"/>
  <c r="D61" i="4"/>
  <c r="E70" i="6"/>
  <c r="D158" i="5"/>
  <c r="B158" i="5"/>
  <c r="G9" i="3"/>
  <c r="G16" i="2"/>
  <c r="G9" i="2" s="1"/>
  <c r="G33" i="2" s="1"/>
  <c r="B9" i="2"/>
  <c r="G70" i="6" l="1"/>
  <c r="G77" i="3"/>
  <c r="B33" i="2"/>
  <c r="D9" i="2"/>
  <c r="D33" i="2" s="1"/>
  <c r="G158" i="5"/>
</calcChain>
</file>

<file path=xl/sharedStrings.xml><?xml version="1.0" encoding="utf-8"?>
<sst xmlns="http://schemas.openxmlformats.org/spreadsheetml/2006/main" count="947" uniqueCount="599">
  <si>
    <t>CUENTA PÚBLICA 2021</t>
  </si>
  <si>
    <t>PODER EJECUTIVO DEL ESTADO DE CAMPECHE</t>
  </si>
  <si>
    <t>Guía de Cumplimiento de la Ley de Disciplina Financiera de las Entidades Federativas y Municipios</t>
  </si>
  <si>
    <t>Del 1 de enero al 31 de diciembre de 2021</t>
  </si>
  <si>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</si>
  <si>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</si>
  <si>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</si>
  <si>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</si>
  <si>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</si>
  <si>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</si>
  <si>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</si>
  <si>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</si>
  <si>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</si>
  <si>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</si>
  <si>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</si>
  <si>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</si>
  <si>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</si>
  <si>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</si>
  <si>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</si>
  <si>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</si>
  <si>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x</t>
  </si>
  <si>
    <t>Iniciativa de Ley de Ingresos y Proyecto de Presupuesto de Egresos</t>
  </si>
  <si>
    <t>pesos</t>
  </si>
  <si>
    <t>Art. 6 y 19 de la LDF</t>
  </si>
  <si>
    <t>b.</t>
  </si>
  <si>
    <t>Estimada/Aprobado</t>
  </si>
  <si>
    <t>Ley de Ingresos y Presupuesto de Egresos</t>
  </si>
  <si>
    <t>c.</t>
  </si>
  <si>
    <t>Devengado</t>
  </si>
  <si>
    <t>Cuenta Pública / Formato 4 LDF</t>
  </si>
  <si>
    <t>Balance Presupuestario de Recursos Disponibles Sostenible (k)</t>
  </si>
  <si>
    <t>Financiamiento Neto dentro del Techo de Financiamiento Neto (l)</t>
  </si>
  <si>
    <t xml:space="preserve">Iniciativa de Ley de Ingresos </t>
  </si>
  <si>
    <t>Art. 6, 19 y 46 de la LDF</t>
  </si>
  <si>
    <t>Estimada</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</si>
  <si>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</si>
  <si>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</si>
  <si>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</si>
  <si>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</si>
  <si>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</si>
  <si>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</si>
  <si>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</si>
  <si>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</si>
  <si>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</si>
  <si>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</si>
  <si>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</si>
  <si>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</si>
  <si>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</si>
  <si>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</si>
  <si>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</si>
  <si>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</si>
  <si>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</si>
  <si>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</si>
  <si>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</si>
  <si>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</si>
  <si>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</si>
  <si>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</si>
  <si>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Ley de Presupuesto de Egresos del Poder Ejecutivo dle Estado de Campeche, Art. 30, Cap. II. P.O. Decreto Número 187 29/12/2020</t>
  </si>
  <si>
    <t>Art. 11 y 21 de la LDF</t>
  </si>
  <si>
    <t>Techo de ADEFAS para el ejercicio fiscal (s)</t>
  </si>
  <si>
    <t>Proyecto de Presupuesto de Egresos</t>
  </si>
  <si>
    <t>Art. 12 y 20 de la LDF</t>
  </si>
  <si>
    <t>Aprobado</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</si>
  <si>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</si>
  <si>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</si>
  <si>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</si>
  <si>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</si>
  <si>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</si>
  <si>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</si>
  <si>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</si>
  <si>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</si>
  <si>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</si>
  <si>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</si>
  <si>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</si>
  <si>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</si>
  <si>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</si>
  <si>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</si>
  <si>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</si>
  <si>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</si>
  <si>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</si>
  <si>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</si>
  <si>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Servicios Personales</t>
  </si>
  <si>
    <t>Remuneraciones de los servidores públicos (cc)</t>
  </si>
  <si>
    <t>Proyecto de Presupuesto</t>
  </si>
  <si>
    <t>Previsiones salariales y económicas para cubrir incrementos salariales, creación de plazas y otros (dd)</t>
  </si>
  <si>
    <t>INDICADORES DEL EJERCICIO PRESUPUESTARIO</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</si>
  <si>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</si>
  <si>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</si>
  <si>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</si>
  <si>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</si>
  <si>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</si>
  <si>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</si>
  <si>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</si>
  <si>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</si>
  <si>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</si>
  <si>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</si>
  <si>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 xml:space="preserve">f. </t>
  </si>
  <si>
    <r>
      <t>Monto de Ingresos Excedentes derivados de ILD destinados al fin señalado por el Artículo 14, párrafo segundo y en el artículo 21 y Noveno Transitorio de la LDF</t>
    </r>
    <r>
      <rPr>
        <sz val="8"/>
        <color theme="1"/>
        <rFont val="Averta"/>
        <family val="3"/>
      </rPr>
      <t xml:space="preserve"> </t>
    </r>
    <r>
      <rPr>
        <i/>
        <sz val="8"/>
        <color theme="1"/>
        <rFont val="Averta"/>
        <family val="3"/>
      </rPr>
      <t>(jj)</t>
    </r>
  </si>
  <si>
    <t>g.</t>
  </si>
  <si>
    <t>Monto de Ingresos Excedentes derivados de ILD en un nivel de endeudamiento sostenible de acuerdo al Sistema de Alertas hasta por el 5% de los recursos para cubrir el Gasto Corriente (kk)</t>
  </si>
  <si>
    <t>Análisis Costo-Beneficio para programas o proyectos de inversión mayores a 10 millones de UDIS (ll)</t>
  </si>
  <si>
    <t>Página de internet de la Secretaría de Finanzas o Tesorería Municipal</t>
  </si>
  <si>
    <t>Art. 13 frac. III y 21 de la LDF</t>
  </si>
  <si>
    <t>Análisis de conveniencia y análisis de transferencia de riesgos de los proyectos APPs (mm)</t>
  </si>
  <si>
    <t>Identificación de población objetivo, destino y temporalidad de subsidios (nn)</t>
  </si>
  <si>
    <t>Art. 13 frac. VII y 21 de la LDF</t>
  </si>
  <si>
    <t>INDICADORES DE DEUDA PÚBLICA</t>
  </si>
  <si>
    <t>Obligaciones a Corto Plazo</t>
  </si>
  <si>
    <t>Límite de Obligaciones a Corto Plazo (oo)</t>
  </si>
  <si>
    <t>Ley de Ingresos del Poder Ejecutivo del Estado de Campeche, Decreto Número 174, 15/12/2020</t>
  </si>
  <si>
    <t>Art. 30 frac. I de la LDF</t>
  </si>
  <si>
    <t>Obligaciones a Corto Plazo (pp)</t>
  </si>
  <si>
    <t>Registro Estatal de Deuda e Informes Trimestrales 2020</t>
  </si>
  <si>
    <t>Formato 2 de la LDF para el Ejercicio Fiscal 2021</t>
  </si>
  <si>
    <t>Formato 6 d) Estado Analítico del Ejercicio del Presupuesto de Egresos Detallado  - LDF
                        (Clasificación de Servicios Personales por Categoría)</t>
  </si>
  <si>
    <t>Poder Ejecutivo del Estado de Campeche (a)</t>
  </si>
  <si>
    <t>Estado Analítico del Ejercicio del Presupuesto de Egresos Detallado - LDF</t>
  </si>
  <si>
    <t>Clasificación de Servicios Personales por Categoría</t>
  </si>
  <si>
    <t>Del 1 de enero al 31 de diciembre de 2021 (b)</t>
  </si>
  <si>
    <t>(PESOS)</t>
  </si>
  <si>
    <t>Concepto ( c )</t>
  </si>
  <si>
    <t>Egresos</t>
  </si>
  <si>
    <t>Subejercicio (e)</t>
  </si>
  <si>
    <t>Aprobado (d)</t>
  </si>
  <si>
    <t>Ampliaciones / (Reducciones)</t>
  </si>
  <si>
    <t>Modificado</t>
  </si>
  <si>
    <t>Pagado</t>
  </si>
  <si>
    <t>I. Gasto No Etiquetado (I=A+B+C+D+E+F)</t>
  </si>
  <si>
    <t>A. Personal Administrativo</t>
  </si>
  <si>
    <t>B. Magisterio</t>
  </si>
  <si>
    <t>C. Servicios de Salud (C=c1+c2)</t>
  </si>
  <si>
    <t>c1) Personal Administrativo</t>
  </si>
  <si>
    <t>c2) Personal Médico, paramédico y afín</t>
  </si>
  <si>
    <t>D. Seguridad Pública</t>
  </si>
  <si>
    <t>E. Gastos asociados a la implementación de nuevas leyes federales o reformas a las mismas (E=e1+e2)</t>
  </si>
  <si>
    <t>e1) Nombre del Programa o Ley 1</t>
  </si>
  <si>
    <t>e2) Nombre del Programa o Ley 2</t>
  </si>
  <si>
    <t>F. Sentencias laborales definitivas</t>
  </si>
  <si>
    <t>II. Gasto  Etiquetado (I=A+B+C+D+E+F)</t>
  </si>
  <si>
    <t>III. Total de Gasto en Servicios Personales (III = I + II)</t>
  </si>
  <si>
    <t>Formato 6 c) Estado Analítico del Ejercicio del Presupuesto de Egresos Detallado -LDF 
                       (Claisificación Funcional)</t>
  </si>
  <si>
    <t>Estado Analítico del Ejercicio del Presupueso de Egresos Detallado - LDF</t>
  </si>
  <si>
    <t>Clasificación Funcional (Finalidad y Función)</t>
  </si>
  <si>
    <t>Concepto (c)</t>
  </si>
  <si>
    <t>Subejercicio  (e)</t>
  </si>
  <si>
    <t xml:space="preserve">Modificado </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</si>
  <si>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</si>
  <si>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</si>
  <si>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</si>
  <si>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</si>
  <si>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</si>
  <si>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</si>
  <si>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</si>
  <si>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</si>
  <si>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</si>
  <si>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</si>
  <si>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</si>
  <si>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 xml:space="preserve">b1) Protección Ambiental </t>
  </si>
  <si>
    <t>b2) Vivienda y Servicios a la Comunidad</t>
  </si>
  <si>
    <t>b3) Salud</t>
  </si>
  <si>
    <t>b4) Recreación, Cultura y Otras Manifestaciones Sociales</t>
  </si>
  <si>
    <t xml:space="preserve">b5) Educación </t>
  </si>
  <si>
    <t>b6) Protección Social</t>
  </si>
  <si>
    <t>b7) Otros Asuntos Sociales</t>
  </si>
  <si>
    <t>C. Desarrollo Económico (C=c1+c2+c3+c4+c5+c6+c7+c8+c9)</t>
  </si>
  <si>
    <t>c1) Asuntos Económicos, Comerciales y Laborales en General</t>
  </si>
  <si>
    <t>c2) Agropecuaria, Silvicultura, Pesca y Caza</t>
  </si>
  <si>
    <t xml:space="preserve">c3) Combustibles y Energía </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</si>
  <si>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</si>
  <si>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</si>
  <si>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</si>
  <si>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</si>
  <si>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</si>
  <si>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</si>
  <si>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</si>
  <si>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Pública / Costo Financiero de la Deuda</t>
  </si>
  <si>
    <t>d2) Transferencias, Participaciones y Aportaciones Entre Diferentes Niveles y Órdenes de Gobierno</t>
  </si>
  <si>
    <t>d3) Saneamiento del Sistema Financiero</t>
  </si>
  <si>
    <t>d4) Adeudos de Ejercicios Fiscales Anteriores</t>
  </si>
  <si>
    <t>II: Gasto Etiquetado (II=A+B+C+D)</t>
  </si>
  <si>
    <t>A. Gobierno (A=a1+a2+a3+a4+a5+a6+a7a+a8)</t>
  </si>
  <si>
    <t>D. Otras No Clasificadas en Funciones Anteriores (D=d1+d2+d3+d4)</t>
  </si>
  <si>
    <t>III. Total de Egresos (III = I + II)</t>
  </si>
  <si>
    <t>*</t>
  </si>
  <si>
    <t>Participaciones y Transferencias a Municipios</t>
  </si>
  <si>
    <t>Fideicomisos Públicos</t>
  </si>
  <si>
    <t>Organismos Públicos Descentralizados</t>
  </si>
  <si>
    <t>Poder Judicial</t>
  </si>
  <si>
    <t>Poder Legislativo</t>
  </si>
  <si>
    <t>Fiscalía General del Estado de Campeche</t>
  </si>
  <si>
    <t>Secretaría de Protección Civil</t>
  </si>
  <si>
    <t>Secretaría de Seguridad Pública</t>
  </si>
  <si>
    <t>Secretaría de Desarrollo Urbano, Obras Públicas e Infraestructura</t>
  </si>
  <si>
    <t>Secretaría de Medio Ambiente, Biodiversidad y Cambio Climático</t>
  </si>
  <si>
    <t>Secretaría de Desarrollo Rural</t>
  </si>
  <si>
    <t>Secretaría de Desarrollo Económico</t>
  </si>
  <si>
    <t>Secretaría de Desarrollo Social y Humano</t>
  </si>
  <si>
    <t>Secretaría de Cultura</t>
  </si>
  <si>
    <t>Secretaría de Educación</t>
  </si>
  <si>
    <t>Secretaría de Planeación</t>
  </si>
  <si>
    <t>Secretaría de Finanzas</t>
  </si>
  <si>
    <t>Secretaría General de Gobierno</t>
  </si>
  <si>
    <t>II. Gasto Etiquetado (II=A+B+C+D+E+F+G+H)</t>
  </si>
  <si>
    <t>Órganos Autónomos</t>
  </si>
  <si>
    <t>Deuda Pública</t>
  </si>
  <si>
    <t>Provisiones del Estado</t>
  </si>
  <si>
    <t>Consejería Jurídica</t>
  </si>
  <si>
    <t>Secretaría de Trabajo y Previsión Social</t>
  </si>
  <si>
    <t>Secretaría de Turismo</t>
  </si>
  <si>
    <t>Secretaría de Pesca y Acuacultura</t>
  </si>
  <si>
    <t>Secretaría de Desarrollo Energético Sustentable</t>
  </si>
  <si>
    <t>Secretaría de Salud</t>
  </si>
  <si>
    <t>Secretaría de La Contraloría</t>
  </si>
  <si>
    <t>Secretaría de Administración E Innovación Gubernamental</t>
  </si>
  <si>
    <t>Oficina del Gobernador</t>
  </si>
  <si>
    <t>I. Gasto No Etiquetado (I=A+B+C+D+E+F+G+H)</t>
  </si>
  <si>
    <t>Ampliaciones/ (Reducciones)</t>
  </si>
  <si>
    <t>Clasificación Administrativa</t>
  </si>
  <si>
    <t>Formato 6 b) Estado Analítico del Ejercicio del Presupuesto de Egresos Detallado - LDF 
                        (Clasificación Administrativa)</t>
  </si>
  <si>
    <t>i7) Adeudos de Ejercicios Fiscales Anteriores (ADEFAS)</t>
  </si>
  <si>
    <t>i6) Apoyos Financieros</t>
  </si>
  <si>
    <t>i5) Costo por Coberturas</t>
  </si>
  <si>
    <t>i4) Gastos de la Deuda Pública</t>
  </si>
  <si>
    <t>i3) Comisiones de la Deuda Pública</t>
  </si>
  <si>
    <t>i2) Intereses de la Deuda Pública</t>
  </si>
  <si>
    <t>i1) Amortización de la Deuda Pública</t>
  </si>
  <si>
    <t>I. Deuda Pública (I=i1+i2+i3+i4+i5+i6+i7)</t>
  </si>
  <si>
    <t>h3) Convenios</t>
  </si>
  <si>
    <t>h2) Aportaciones</t>
  </si>
  <si>
    <t>h1) Participaciones</t>
  </si>
  <si>
    <t>H. Participaciones y Aportaciones (H=h1+h2+h3)</t>
  </si>
  <si>
    <t>g7) Provisiones para Contingencias y Otras Erogaciones Especiales</t>
  </si>
  <si>
    <t>g6) Otras Inversiones Financieras</t>
  </si>
  <si>
    <t xml:space="preserve">          Fideicomiso de Desastres Naturales (Informativo)</t>
  </si>
  <si>
    <t>g5) Inversiones en Fideicomisos, Mandatos y Otros Análogos</t>
  </si>
  <si>
    <t>g4) Concesión de Préstamos</t>
  </si>
  <si>
    <t>g3) Compra de Títulos y Valores</t>
  </si>
  <si>
    <t>g2) Acciones y Participaciones de Capital</t>
  </si>
  <si>
    <t>g1) Inversiones Para el Fomento de Actividades Productivas</t>
  </si>
  <si>
    <t>G. Inversiones Financieras y Otras Provisiones (G=g1+g2+g3+g4+g5+g6+g7)</t>
  </si>
  <si>
    <t>f3) Proyectos Productivos y Acciones de Fomento</t>
  </si>
  <si>
    <t>f2) Obra Pública en Bienes Propios</t>
  </si>
  <si>
    <t>f1) Obra Pública en Bienes de Dominio Público</t>
  </si>
  <si>
    <t>F. Inversión Pública (F=f1+f2+f3)</t>
  </si>
  <si>
    <t>e9) Activos Intangibles</t>
  </si>
  <si>
    <t>e8) Bienes Inmuebles</t>
  </si>
  <si>
    <t>e7) Activos Biológicos</t>
  </si>
  <si>
    <t>e6) Maquinaria, Otros Equipos y Herramientas</t>
  </si>
  <si>
    <t>e5) Equipo de Defensa y Seguridad</t>
  </si>
  <si>
    <t>e4) Vehículos y Equipo de Transporte</t>
  </si>
  <si>
    <t>e3) Equipo e Instrumental Médico y de Laboratorio</t>
  </si>
  <si>
    <t>e2) Mobiliario y Equipo Educacional y Recreativo</t>
  </si>
  <si>
    <t>e1) Mobiliario y Equipo de Administración</t>
  </si>
  <si>
    <t>E. Bienes Muebles, Inmuebles e Intangibles (E=e1+e2+e3+e4+e5+e6+e7+e8+e9)</t>
  </si>
  <si>
    <t>d9) Transferencias al Exterior</t>
  </si>
  <si>
    <t>d8) Donativos</t>
  </si>
  <si>
    <t>d7) Transferencias a la Seguridad Social</t>
  </si>
  <si>
    <t>d6) Transferencias a Fideicomisos, Mandatos y Otros Análogos</t>
  </si>
  <si>
    <t>d5) Pensiones y Jubilaciones</t>
  </si>
  <si>
    <t>d4) Ayudas Sociales</t>
  </si>
  <si>
    <t>d3) Subsidios y Subvenciones</t>
  </si>
  <si>
    <t>d2) Transferencias al Resto del Sector Público</t>
  </si>
  <si>
    <t>d1) Transferencias Internas y Asignaciones al Sector Público</t>
  </si>
  <si>
    <t>D. Transferencias, Asignaciones, Subsidios y Otras Ayudas (D=d1+d2+d3+d4+d5+d6+d7+d8+d9)</t>
  </si>
  <si>
    <t>c9) Otros Servicios Generales</t>
  </si>
  <si>
    <t>c8) Servicios Oficiales</t>
  </si>
  <si>
    <t>c7) Servicios de Traslado y Viáticos</t>
  </si>
  <si>
    <t>c6) Servicios de Comunicación Social y Publicidad</t>
  </si>
  <si>
    <t>c5) Servicios de Instalación, Reparación, Mantenimiento y Conservación</t>
  </si>
  <si>
    <t>c4) Servicios Financieros, Bancarios y Comerciales</t>
  </si>
  <si>
    <t>c3) Servicios Profesionales, Científicos, Técnicos y Otros Servicios</t>
  </si>
  <si>
    <t>c2) Servicios de Arrendamiento</t>
  </si>
  <si>
    <t>c1) Servicios Básicos</t>
  </si>
  <si>
    <t>C. Servicios Generales (C=c1+c2+c3+c4+c5+c6+c7+c8+c9)</t>
  </si>
  <si>
    <t>b9) Herramientas, Refacciones y Accesorios Menores</t>
  </si>
  <si>
    <t>b8) Materiales y Suministros Para Seguridad</t>
  </si>
  <si>
    <t>b7) Vestuario, Blancos, Prendas de Protección y Artículos Deportivos</t>
  </si>
  <si>
    <t>b6) Combustibles, Lubricantes y Aditivos</t>
  </si>
  <si>
    <t>b5) Productos Químicos, Farmacéuticos y de Laboratorio</t>
  </si>
  <si>
    <t>b4) Materiales y Artículos de Construcción y de Reparación</t>
  </si>
  <si>
    <t>b3) Materias Primas y Materiales de Producción y Comercialización</t>
  </si>
  <si>
    <t>b2) Alimentos y Utensilios</t>
  </si>
  <si>
    <t>b1) Materiales de Administración, Emisión de Documentos y Artículos Oficiales</t>
  </si>
  <si>
    <t>B. Materiales y Suministros (B=b1+b2+b3+b4+b5+b6+b7+b8+b9)</t>
  </si>
  <si>
    <t>a7) Pago de Estímulos a Servidores Públicos</t>
  </si>
  <si>
    <t>a6) Previsiones</t>
  </si>
  <si>
    <t>a5) Otras Prestaciones Sociales y Económicas</t>
  </si>
  <si>
    <t>a4) Seguridad Social</t>
  </si>
  <si>
    <t>a3) Remuneraciones Adicionales y Especiales</t>
  </si>
  <si>
    <t>a2) Remuneraciones al Personal de Carácter Transitorio</t>
  </si>
  <si>
    <t>a1) Remuneraciones al Personal de Carácter Permanente</t>
  </si>
  <si>
    <t>A. Servicios Personales (A=a1+a2+a3+a4+a5+a6+a7)</t>
  </si>
  <si>
    <t>II. Gasto Etiquetado (II=A+B+C+D+E+F+G+H+I)</t>
  </si>
  <si>
    <t>g5) Inversiones en Fideicomisos, Mandatos y Otros Análogos
        Fideicomiso de Desastres Naturales (Informativo)</t>
  </si>
  <si>
    <t>I. Gasto No Etiquetado (I=A+B+C+D+E+F+G+H+I)</t>
  </si>
  <si>
    <t xml:space="preserve">Pagado </t>
  </si>
  <si>
    <t xml:space="preserve">Ampliaciones/ (Reducciones) </t>
  </si>
  <si>
    <t xml:space="preserve">Clasificación por Objeto del Gasto (Capítulo y Concepto) </t>
  </si>
  <si>
    <t>Formato 6 a) Estado Analítico del Ejercicio del Presupuesto de Egresos Detallado - LDF 
                       (Clasificación por Objeto del Gasto)</t>
  </si>
  <si>
    <t>3. Ingresos Derivados de Financiamientos (3 = 1 + 2)</t>
  </si>
  <si>
    <t>2. Ingresos Derivados de Financiamientos con Fuente de Pago de Transferencias Federales Etiquetadas</t>
  </si>
  <si>
    <t>1. Ingresos Derivados de Financiamientos con Fuente de Pago de Ingresos de Libre Disposición</t>
  </si>
  <si>
    <t>Datos Informativos</t>
  </si>
  <si>
    <t>IV. Total de Ingresos (IV = I + II + III)</t>
  </si>
  <si>
    <t>A. Ingresos Derivados de Financiamientos</t>
  </si>
  <si>
    <t>III. Ingresos Derivados de Financiamientos (III = A)</t>
  </si>
  <si>
    <t>II. Total de Transferencias Federales Etiquetadas (II = A + B + C + D + E)</t>
  </si>
  <si>
    <t>E. Otras Transferencias Federales Etiquetadas</t>
  </si>
  <si>
    <t>D. Transferencias, Subsidios y Subvenciones, y Pensiones y Jubilaciones</t>
  </si>
  <si>
    <t>c2) Fondo Minero</t>
  </si>
  <si>
    <t>c1) Fondo para Entidades Federativas y Municipios Productores de Hidrocarburos</t>
  </si>
  <si>
    <t>C. Fondos Distintos de Aportaciones (C=c1+c2)</t>
  </si>
  <si>
    <t>b4) Otros Convenios y Subsidios</t>
  </si>
  <si>
    <t>b3) Convenios de Reasignación</t>
  </si>
  <si>
    <t>b2) Convenios de Descentralización</t>
  </si>
  <si>
    <t>b1) Convenios de Protección Social en Salud</t>
  </si>
  <si>
    <t>B. Convenios (B=b1+b2+b3+b4)</t>
  </si>
  <si>
    <t>a8) Fondo de Aportaciones para el Fortalecimiento de las Entidades Federativas</t>
  </si>
  <si>
    <t>a7) Fondo de Aportaciones para la Seguridad Pública de los Estados y del Distrito Federal</t>
  </si>
  <si>
    <t>a6) Fondo de Aportaciones para la Educación Tecnológica y de Adultos</t>
  </si>
  <si>
    <t>a5) Fondo de Aportaciones Múltiples</t>
  </si>
  <si>
    <t>a4) Fondo de Aportaciones para el Fortalecimiento de los Municipios y de las Demarcaciones Territoriales del Distrito Federal</t>
  </si>
  <si>
    <t>a3) Fondo de Aportaciones para la Infraestructura Social</t>
  </si>
  <si>
    <t>a2) Fondo de Aportaciones para los Servicios de Salud</t>
  </si>
  <si>
    <t>a1) Fondo de Aportaciones para la Nómina Educativa y Gasto Operativo</t>
  </si>
  <si>
    <t>A. Aportaciones (A=a1+a2+a3+a4+a5+a6+a7+a8)</t>
  </si>
  <si>
    <t xml:space="preserve">Transferencias Federales Etiquetadas </t>
  </si>
  <si>
    <t>Ingresos Excedentes de Ingresos de Libre Disposición</t>
  </si>
  <si>
    <t>I. Total de Ingresos de Libre Disposición (I=A+B+C+D+E+F+G+H+I+J+K+L)</t>
  </si>
  <si>
    <t>l2) Otros Ingresos de Libre Disposición</t>
  </si>
  <si>
    <t xml:space="preserve">l1) Participaciones en Ingresos Locales </t>
  </si>
  <si>
    <t>L. Otros Ingresos de Libre Disposición (L=l1+l2)</t>
  </si>
  <si>
    <t>k1) Otros Convenios y Subsidios</t>
  </si>
  <si>
    <t>K. Convenios</t>
  </si>
  <si>
    <t>J. Transferencias</t>
  </si>
  <si>
    <t>i5) Otros Incentivos Económicos</t>
  </si>
  <si>
    <t>i4) Fondo de Compensación de Repecos-Intermedios</t>
  </si>
  <si>
    <t>i3) Impuesto Sobre Automóviles Nuevos</t>
  </si>
  <si>
    <t>i2) Fondo de Compensación ISAN</t>
  </si>
  <si>
    <t>i1) Tenencia o Uso de Vehículos</t>
  </si>
  <si>
    <t>I. Incentivos Derivados de la Colaboración Fiscal (I=i1+i2+i3+i4+i5)</t>
  </si>
  <si>
    <t>h11) Fondo de Estabilización de los Ingresos de las Entidades Federativas</t>
  </si>
  <si>
    <t>h10) Fondo del Impuesto Sobre la Renta</t>
  </si>
  <si>
    <t>h9) Gasolinas y Diésel</t>
  </si>
  <si>
    <t>h8) 3.17% Sobre Extracción de Petróleo</t>
  </si>
  <si>
    <t>h7) 0.136% de la Recaudación Federal Participable</t>
  </si>
  <si>
    <t>h6) Impuesto Especial Sobre Producción y Servicios</t>
  </si>
  <si>
    <t>h5) Fondo de Extracción de Hidrocarburos</t>
  </si>
  <si>
    <t>h4) Fondo de Compensación</t>
  </si>
  <si>
    <t>h3) Fondo de Fiscalización y Recaudación</t>
  </si>
  <si>
    <t>h2) Fondo de Fomento Municipal</t>
  </si>
  <si>
    <t xml:space="preserve">h1) Fondo General de Participaciones </t>
  </si>
  <si>
    <t>H. Participaciones (H=h1+h2+h3+h4+h5+h6+h7+h8+h9+h10+h11)</t>
  </si>
  <si>
    <t>G. Ingresos por Ventas de Bienes y Servicios</t>
  </si>
  <si>
    <t>F. Aprovechamientos</t>
  </si>
  <si>
    <t>E. Productos</t>
  </si>
  <si>
    <t>D. Derechos</t>
  </si>
  <si>
    <t>C. Contribuciones de Mejoras</t>
  </si>
  <si>
    <t>B. Cuotas y Aportaciones de Seguridad Social</t>
  </si>
  <si>
    <t>A. Impuestos</t>
  </si>
  <si>
    <t>Ingresos de Libre Disposición</t>
  </si>
  <si>
    <t>Recaudado</t>
  </si>
  <si>
    <t>Estimado (d)</t>
  </si>
  <si>
    <t>Diferencia (e)</t>
  </si>
  <si>
    <t>Ingreso</t>
  </si>
  <si>
    <t xml:space="preserve">Concepto (c) </t>
  </si>
  <si>
    <t>Del 1 enero al 31 de diciembre de 2021 (b)</t>
  </si>
  <si>
    <t>Estado Analítico de Ingresos Detallado - LDF</t>
  </si>
  <si>
    <t>Formato 5 Estado Analítico de Ingresos Detallado - LDF</t>
  </si>
  <si>
    <t>VIII. Balance Presupuestario de Recursos Etiquetados sin Financiamiento Neto (VIII = VII – A3.2)</t>
  </si>
  <si>
    <t>VII. Balance Presupuestario de Recursos Etiquetados 
(VII = A2 + A3.2 – B2 + C2)</t>
  </si>
  <si>
    <t>C2. Remanentes de Transferencias Federales Etiquetadas aplicados en el periodo</t>
  </si>
  <si>
    <t>B2. Gasto Etiquetado (sin incluir Amortización de la Deuda Pública)</t>
  </si>
  <si>
    <t>G2. Amortización de la Deuda Pública con Gasto Etiquetado</t>
  </si>
  <si>
    <t>F2. Financiamiento con Fuente de Pago de Transferencias Federales Etiquetadas</t>
  </si>
  <si>
    <t>A3.2 Financiamiento Neto con Fuente de Pago de Transferencias Federales Etiquetadas (A3.2 = F2 – G2)</t>
  </si>
  <si>
    <t>A2. Transferencias Federales Etiquetadas</t>
  </si>
  <si>
    <t>Recaudado/
Pagado</t>
  </si>
  <si>
    <t>Estimado/
Aprobado</t>
  </si>
  <si>
    <t>Concepto</t>
  </si>
  <si>
    <t>VI. Balance Presupuestario de Recursos Disponibles sin Financiamiento Neto (VI = V – A3.1)</t>
  </si>
  <si>
    <t>V. Balance Presupuestario de Recursos Disponibles 
(V = A1 + A3.1 – B 1 + C1)</t>
  </si>
  <si>
    <t>C1. Remanentes de Ingresos de Libre Disposición aplicados en el periodo</t>
  </si>
  <si>
    <t>B1. Gasto No Etiquetado (sin incluir Amortización de la Deuda Pública)</t>
  </si>
  <si>
    <t>G1. Amortización de la Deuda Pública con Gasto No Etiquetado</t>
  </si>
  <si>
    <t>F1. Financiamiento con Fuente de Pago de Ingresos de Libre Disposición</t>
  </si>
  <si>
    <t>A3.1 Financiamiento Neto con Fuente de Pago de Ingresos de Libre Disposición (A3.1 = F1 – G1)</t>
  </si>
  <si>
    <t xml:space="preserve">A1. Ingresos de Libre Disposición </t>
  </si>
  <si>
    <t>A3. Financiamiento Neto (A3 = F – G )</t>
  </si>
  <si>
    <t>G. Amortización de la Deuda (G = G1 + G2)</t>
  </si>
  <si>
    <t>F. Financiamiento (F = F1 + F2)</t>
  </si>
  <si>
    <t>IV. Balance Primario (IV = III + E)</t>
  </si>
  <si>
    <t>E2. Intereses, Comisiones y Gastos de la Deuda con Gasto Etiquetado</t>
  </si>
  <si>
    <t>E1. Intereses, Comisiones y Gastos de la Deuda con Gasto No Etiquetado</t>
  </si>
  <si>
    <t>E. Intereses, Comisiones y Gastos de la Deuda (E = E1+E2)</t>
  </si>
  <si>
    <t>III. Balance Presupuestario sin Financiamiento Neto y sin Remanentes del Ejercicio Anterior (III= II - C)</t>
  </si>
  <si>
    <t>II. Balance Presupuestario sin Financiamiento Neto (II = I - A3)</t>
  </si>
  <si>
    <t xml:space="preserve">I. Balance Presupuestario (I = A – B + C)  </t>
  </si>
  <si>
    <t>C. Remanentes del Ejercicio Anterior ( C = C1 + C2 )</t>
  </si>
  <si>
    <t xml:space="preserve">B2. Gasto Etiquetado (sin incluir Amortización de la Deuda Pública) </t>
  </si>
  <si>
    <t>B. Egresos Presupuestarios1 (B = B1+B2)</t>
  </si>
  <si>
    <t>A3. Financiamiento Neto</t>
  </si>
  <si>
    <t>A1. Ingresos de Libre Disposición</t>
  </si>
  <si>
    <t>A. Ingresos Totales (A = A1+A2+A3)</t>
  </si>
  <si>
    <t>Estimado/
Aprobado (d)</t>
  </si>
  <si>
    <t>Balance Presupuestario - LDF</t>
  </si>
  <si>
    <t>Formato 4 Balance Presupuestario - LDF</t>
  </si>
  <si>
    <t>C. Total de Obligaciones Diferentes de Financiamiento (C=A+B)</t>
  </si>
  <si>
    <t>d) Otro Instrumento XX</t>
  </si>
  <si>
    <t>c) Otro Instrumento 3</t>
  </si>
  <si>
    <t>b) Otro Instrumento 2</t>
  </si>
  <si>
    <t>a) Otro Instrumento 1</t>
  </si>
  <si>
    <t>B. Otros Instrumentos (B=a+b+c+d)</t>
  </si>
  <si>
    <t>d) APP XX</t>
  </si>
  <si>
    <t>c) APP 3</t>
  </si>
  <si>
    <t>b) APP 2</t>
  </si>
  <si>
    <t>a) APP 1</t>
  </si>
  <si>
    <t>A. Asociaciones Público Privadas (APP’s) (A=a+b+c+d)</t>
  </si>
  <si>
    <t>Saldo pendiente por pagar de la inversión al 31 de diciembre de 2021 (m = g – l)</t>
  </si>
  <si>
    <t>Monto pagado de la inversión actualizado al 31 de diciembre de 2021 (l)</t>
  </si>
  <si>
    <t>Monto pagado de la inversión al 31 de diciembre de 2021 (k)</t>
  </si>
  <si>
    <t>Monto promedio mensual del pago de la contraprestación correspondiente al pago de inversión (j)</t>
  </si>
  <si>
    <t>Monto promedio mensual del pago de la contraprestación (i)</t>
  </si>
  <si>
    <t>Plazo pactado (h)</t>
  </si>
  <si>
    <t>Monto de la inversión pactado (g)</t>
  </si>
  <si>
    <t>Fecha de vencimiento (f)</t>
  </si>
  <si>
    <t>Fecha de inicio de operación del proyecto (e)</t>
  </si>
  <si>
    <t>Fecha del Contrato (d)</t>
  </si>
  <si>
    <t>Denominación de las Obligaciones Diferentes de Financiamiento (c)</t>
  </si>
  <si>
    <t>Informe Analítico de Obligaciones Diferentes de Financiamientos – LDF</t>
  </si>
  <si>
    <t>Formato 3 Informe Analítico de Obligaciones Diferentes de Financiamientos - LDF</t>
  </si>
  <si>
    <t>C. Crédito XX</t>
  </si>
  <si>
    <t>B. Crédito 2</t>
  </si>
  <si>
    <t>A. Crédito 1</t>
  </si>
  <si>
    <t>6. Obligaciones a Corto Plazo (Informativo)</t>
  </si>
  <si>
    <t>Tasa Efectiva (p)</t>
  </si>
  <si>
    <t>Comisiones y Costos Relacionados (o)</t>
  </si>
  <si>
    <t>Tasa de Interés (n)</t>
  </si>
  <si>
    <t>Plazo Pactado (m)</t>
  </si>
  <si>
    <t>Monto Contratado (l)</t>
  </si>
  <si>
    <t>Obligaciones a Corto Plazo (k)</t>
  </si>
  <si>
    <r>
      <rPr>
        <vertAlign val="superscript"/>
        <sz val="11"/>
        <rFont val="Calibri"/>
        <family val="2"/>
      </rPr>
      <t>1</t>
    </r>
    <r>
      <rPr>
        <sz val="11"/>
        <rFont val="Calibri"/>
        <family val="2"/>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1"/>
        <rFont val="Calibri"/>
        <family val="2"/>
      </rPr>
      <t>2</t>
    </r>
    <r>
      <rPr>
        <sz val="11"/>
        <rFont val="Calibri"/>
        <family val="2"/>
      </rPr>
      <t xml:space="preserve">  Se refiere al valor del Bono Cupón Cero que respalda el pago de los créditos asociados al mismo (Activo).</t>
    </r>
  </si>
  <si>
    <r>
      <t>E. Instrumento Bono Cupón Cero FONREC</t>
    </r>
    <r>
      <rPr>
        <vertAlign val="superscript"/>
        <sz val="11"/>
        <color indexed="8"/>
        <rFont val="Calibri"/>
        <family val="2"/>
      </rPr>
      <t>2</t>
    </r>
  </si>
  <si>
    <r>
      <t>D. Instrumento Bono Cupón Cero FONREC</t>
    </r>
    <r>
      <rPr>
        <vertAlign val="superscript"/>
        <sz val="11"/>
        <color indexed="8"/>
        <rFont val="Calibri"/>
        <family val="2"/>
      </rPr>
      <t>2</t>
    </r>
  </si>
  <si>
    <r>
      <t>C. Instrumento Bono Cupón Cero FONREC</t>
    </r>
    <r>
      <rPr>
        <vertAlign val="superscript"/>
        <sz val="11"/>
        <color indexed="8"/>
        <rFont val="Calibri"/>
        <family val="2"/>
      </rPr>
      <t>2</t>
    </r>
  </si>
  <si>
    <r>
      <t>B. Instrumento Bono Cupón Cero PROFISE</t>
    </r>
    <r>
      <rPr>
        <vertAlign val="superscript"/>
        <sz val="11"/>
        <color indexed="8"/>
        <rFont val="Calibri"/>
        <family val="2"/>
      </rPr>
      <t xml:space="preserve"> 2</t>
    </r>
  </si>
  <si>
    <r>
      <t xml:space="preserve">A. Instrumento Bono Cupón Cero FONREC </t>
    </r>
    <r>
      <rPr>
        <vertAlign val="superscript"/>
        <sz val="11"/>
        <color indexed="8"/>
        <rFont val="Calibri"/>
        <family val="2"/>
      </rPr>
      <t>2</t>
    </r>
  </si>
  <si>
    <r>
      <t xml:space="preserve">5. Valor de Instrumentos Bono Cupón Cero </t>
    </r>
    <r>
      <rPr>
        <b/>
        <vertAlign val="superscript"/>
        <sz val="11"/>
        <color indexed="8"/>
        <rFont val="Calibri"/>
        <family val="2"/>
      </rPr>
      <t>2</t>
    </r>
    <r>
      <rPr>
        <b/>
        <sz val="11"/>
        <color indexed="8"/>
        <rFont val="Calibri"/>
        <family val="2"/>
      </rPr>
      <t xml:space="preserve"> (Informativo)</t>
    </r>
  </si>
  <si>
    <t>C. Deuda Contingente XX</t>
  </si>
  <si>
    <t>B. Deuda Contingente 2</t>
  </si>
  <si>
    <t>A. Deuda Contingente 1</t>
  </si>
  <si>
    <r>
      <t xml:space="preserve">4. Deuda Contingente </t>
    </r>
    <r>
      <rPr>
        <b/>
        <vertAlign val="superscript"/>
        <sz val="11"/>
        <color indexed="8"/>
        <rFont val="Calibri"/>
        <family val="2"/>
      </rPr>
      <t>1</t>
    </r>
    <r>
      <rPr>
        <b/>
        <sz val="11"/>
        <color indexed="8"/>
        <rFont val="Calibri"/>
        <family val="2"/>
      </rPr>
      <t xml:space="preserve"> (Informativo)</t>
    </r>
  </si>
  <si>
    <t>3. Total de la Deuda Pública y Otros Pasivos (3=1+2)</t>
  </si>
  <si>
    <t xml:space="preserve">2. Otros Pasivos </t>
  </si>
  <si>
    <t>b3) Arrendamientos Financieros</t>
  </si>
  <si>
    <t>b2) Títulos y Valores</t>
  </si>
  <si>
    <t>BBVA BANCOMER, S.A.</t>
  </si>
  <si>
    <t>SANTANDER, S.A.</t>
  </si>
  <si>
    <t>BANAMEX, S.A.</t>
  </si>
  <si>
    <t>b1) Instituciones de Crédito</t>
  </si>
  <si>
    <t>B. Largo Plazo (B=b1+b2+b3)</t>
  </si>
  <si>
    <t>a3) Arrendamientos Financieros</t>
  </si>
  <si>
    <t>a2) Títulos y Valores</t>
  </si>
  <si>
    <t>a1) Instituciones de Crédito</t>
  </si>
  <si>
    <t>A. Corto Plazo (A=a1+a2+a3)</t>
  </si>
  <si>
    <t>1. Deuda Pública (1=A+B)</t>
  </si>
  <si>
    <t>Pago de Comisiones y demás costos asociados durante el Periodo (j)</t>
  </si>
  <si>
    <t>Pago de Intereses del Periodo (i)</t>
  </si>
  <si>
    <t>Saldo Final del Periodo (h)
h=d+e-f+g</t>
  </si>
  <si>
    <t>Revaluaciones, Reclasificaciones y Otros Ajustes (g)</t>
  </si>
  <si>
    <t>Amortizaciones del Periodo (f)</t>
  </si>
  <si>
    <t>Disposiciones del Periodo (e)</t>
  </si>
  <si>
    <t>Saldo al 31 de diciembre de 2020 (d)</t>
  </si>
  <si>
    <t>Denominación de la Deuda Pública y Otros Pasivos (c)</t>
  </si>
  <si>
    <t>Al 31 de diciembre de 2021 y 2020 (b)</t>
  </si>
  <si>
    <t>Informe Analítico de la Deuda Pública y Otros Pasivos - LDF</t>
  </si>
  <si>
    <t>Formato 2 Informe Analítico de la Deuda Pública y Otros Pasivos - LDF</t>
  </si>
  <si>
    <t>IV. Total del Pasivo y Hacienda Pública/Patrimonio (IV = II + III)</t>
  </si>
  <si>
    <t>III. Total Hacienda Pública/Patrimonio (III = IIIA + IIIB + IIIC)</t>
  </si>
  <si>
    <t>b. Resultado por Tenencia de Activos no Monetarios</t>
  </si>
  <si>
    <t>a. Resultado por Posición Monetaria</t>
  </si>
  <si>
    <t>IIIC. Exceso o Insuficiencia en la Actualización de la Hacienda Pública/Patrimonio (IIIC=a+b)</t>
  </si>
  <si>
    <t>e. Rectificaciones de Resultados de Ejercicios Anteriores</t>
  </si>
  <si>
    <t>d. Reservas</t>
  </si>
  <si>
    <t>c. Revalúos</t>
  </si>
  <si>
    <t>b. Resultados de Ejercicios Anteriores</t>
  </si>
  <si>
    <t>a. Resultados del Ejercicio (Ahorro/ Desahorro)</t>
  </si>
  <si>
    <t>IIIB. Hacienda Pública/Patrimonio Generado (IIIB = a + b + c + d + e)</t>
  </si>
  <si>
    <t>c. Actualización de la Hacienda Pública/Patrimonio</t>
  </si>
  <si>
    <t>b. Donaciones de Capital</t>
  </si>
  <si>
    <t>a. Aportaciones</t>
  </si>
  <si>
    <t>IIIA. Hacienda Pública/Patrimonio Contribuido (IIIA = a + b + c)</t>
  </si>
  <si>
    <t>I. Total del Activo (I = IA + IB)</t>
  </si>
  <si>
    <t>HACIENDA PÚBLICA/PATRIMONIO</t>
  </si>
  <si>
    <t>IB. Total de Activos No Circulantes (IB = a + b + c + d + e + f + g + h + i)</t>
  </si>
  <si>
    <t>II. Total del Pasivo (II = IIA + IIB)</t>
  </si>
  <si>
    <t>i. Otros Activos no Circulantes</t>
  </si>
  <si>
    <t>IIB. Total de Pasivos No Circulantes (IIB = a + b + c + d + e + f)</t>
  </si>
  <si>
    <t>h. Estimación por Pérdida o Deterioro de Activos no Circulantes</t>
  </si>
  <si>
    <t>g. Activos Diferidos</t>
  </si>
  <si>
    <t>f. Provisiones a Largo Plazo</t>
  </si>
  <si>
    <t xml:space="preserve">f. Depreciación, Deterioro y Amortización Acumulada de Bienes </t>
  </si>
  <si>
    <t>e. Fondos y Bienes de Terceros en Garantía y/o en Administración a Largo Plazo</t>
  </si>
  <si>
    <t xml:space="preserve">e. Activos Intangibles </t>
  </si>
  <si>
    <t>d. Pasivos Diferidos a Largo Plazo</t>
  </si>
  <si>
    <t xml:space="preserve">d. Bienes Muebles </t>
  </si>
  <si>
    <t>c. Deuda Pública a Largo Plazo</t>
  </si>
  <si>
    <t xml:space="preserve">c. Bienes Inmuebles, Infraestructura y Construcciones en Proceso </t>
  </si>
  <si>
    <t>b. Documentos por Pagar a Largo Plazo</t>
  </si>
  <si>
    <t xml:space="preserve">b. Derechos a Recibir Efectivo o Equivalentes a Largo Plazo </t>
  </si>
  <si>
    <t>a. Cuentas por Pagar a Largo Plazo</t>
  </si>
  <si>
    <t>a. Inversiones Financieras a Largo Plazo</t>
  </si>
  <si>
    <t>Pasivo No Circulante</t>
  </si>
  <si>
    <t>Activo No Circulante</t>
  </si>
  <si>
    <t>IIA. Total de Pasivos Circulantes (IIA = a + b + c + d + e + f + g + h)</t>
  </si>
  <si>
    <t>IA. Total de Activos Circulantes (IA = a + b + c + d + e + f + g)</t>
  </si>
  <si>
    <t>h3) Otros Pasivos Circulantes</t>
  </si>
  <si>
    <t>g4) Adquisición con Fondos de Terceros</t>
  </si>
  <si>
    <t>h2) Recaudación por Participar</t>
  </si>
  <si>
    <t>g3) Bienes Derivados de Embargos, Decomisos, Aseguramientos y Dación en Pago</t>
  </si>
  <si>
    <t>h1) Ingresos por Clasificar</t>
  </si>
  <si>
    <t>g2) Bienes en Garantía (excluye depósitos de fondos)</t>
  </si>
  <si>
    <t>h. Otros Pasivos a Corto Plazo (h=h1+h2+h3)</t>
  </si>
  <si>
    <t>g1) Valores en Garantía</t>
  </si>
  <si>
    <t>g3) Otras Provisiones a Corto Plazo</t>
  </si>
  <si>
    <t>g. Otros Activos Circulantes (g=g1+g2+g3+g4)</t>
  </si>
  <si>
    <t>g2) Provisión para Contingencias a Corto Plazo</t>
  </si>
  <si>
    <t>f2) Estimación por Deterioro de Inventarios</t>
  </si>
  <si>
    <t>g1) Provisión para Demandas y Juicios a Corto Plazo</t>
  </si>
  <si>
    <t>f1) Estimaciones para Cuentas Incobrables por Derechos a Recibir Efectivo o Equivalentes</t>
  </si>
  <si>
    <t>g. Provisiones a Corto Plazo (g=g1+g2+g3)</t>
  </si>
  <si>
    <t>f.  Estimación por Pérdida o Deterioro de Activos Circulantes (f=f1+f2)</t>
  </si>
  <si>
    <t>f6) Valores y Bienes en Garantía a Corto Plazo</t>
  </si>
  <si>
    <t>e. Almacenes</t>
  </si>
  <si>
    <t>f5) Otros Fondos de Terceros en Garantía y/o Administración a Corto Plazo</t>
  </si>
  <si>
    <t>d5) Bienes en Tránsito</t>
  </si>
  <si>
    <t>f4) Fondos de Fideicomisos, Mandatos y Contratos Análogos a Corto Plazo</t>
  </si>
  <si>
    <t>d4) Inventario de Materias Primas, Materiales y Suministros para Producción</t>
  </si>
  <si>
    <t>f3) Fondos Contingentes a Corto Plazo</t>
  </si>
  <si>
    <t>d3) Inventario de Mercancías en Proceso de Elaboración</t>
  </si>
  <si>
    <t>f2) Fondos en Administración a Corto Plazo</t>
  </si>
  <si>
    <t>d2) Inventario de Mercancías Terminadas</t>
  </si>
  <si>
    <t>f1) Fondos en Garantía a Corto Plazo</t>
  </si>
  <si>
    <t>d1) Inventario de Mercancías para Venta</t>
  </si>
  <si>
    <t>f. Fondos y Bienes de Terceros en Garantía y/o Administración a Corto Plazo (f=f1+f2+f3+f4+f5+f6)</t>
  </si>
  <si>
    <t>d. Inventarios (d=d1+d2+d3+d4+d5)</t>
  </si>
  <si>
    <t>e3) Otros Pasivos Diferidos a Corto Plazo</t>
  </si>
  <si>
    <t>c5) Otros Derechos a Recibir Bienes o Servicios a Corto Plazo</t>
  </si>
  <si>
    <t>e2) Intereses Cobrados por Adelantado a Corto Plazo</t>
  </si>
  <si>
    <t>c4) Anticipo a Contratistas por Obras Públicas a Corto Plazo</t>
  </si>
  <si>
    <t>e1) Ingresos Cobrados por Adelantado a Corto Plazo</t>
  </si>
  <si>
    <t>c3) Anticipo a Proveedores por Adquisición de Bienes Intangibles a Corto Plazo</t>
  </si>
  <si>
    <t>e. Pasivos Diferidos a Corto Plazo (e=e1+e2+e3)</t>
  </si>
  <si>
    <t>c2) Anticipo a Proveedores por Adquisición de Bienes Inmuebles y Muebles a Corto Plazo</t>
  </si>
  <si>
    <t>d. Títulos y Valores a Corto Plazo</t>
  </si>
  <si>
    <t>c1) Anticipo a Proveedores por Adquisición de Bienes y Prestación de Servicios a Corto Plazo</t>
  </si>
  <si>
    <t>c2) Porción a Corto Plazo de Arrendamiento Financiero</t>
  </si>
  <si>
    <t>c. Derechos a Recibir Bienes o Servicios (c=c1+c2+c3+c4+c5)</t>
  </si>
  <si>
    <t>c1) Porción a Corto Plazo de la Deuda Pública</t>
  </si>
  <si>
    <t>b7) Otros Derechos a Recibir Efectivo o Equivalentes a Corto Plazo</t>
  </si>
  <si>
    <t>c. Porción a Corto Plazo de la Deuda Pública a Largo Plazo (c=c1+c2)</t>
  </si>
  <si>
    <t>b6) Préstamos Otorgados a Corto Plazo</t>
  </si>
  <si>
    <t>b3) Otros Documentos por Pagar a Corto Plazo</t>
  </si>
  <si>
    <t>b5) Deudores por Anticipos de la Tesorería a Corto Plazo</t>
  </si>
  <si>
    <t>b2) Documentos con Contratistas por Obras Públicas por Pagar a Corto Plazo</t>
  </si>
  <si>
    <t>b4) Ingresos por Recuperar a Corto Plazo</t>
  </si>
  <si>
    <t>b1) Documentos Comerciales por Pagar a Corto Plazo</t>
  </si>
  <si>
    <t>b3) Deudores Diversos por Cobrar a Corto Plazo</t>
  </si>
  <si>
    <t>b. Documentos por Pagar a Corto Plazo (b=b1+b2+b3)</t>
  </si>
  <si>
    <t>b2) Cuentas por Cobrar a Corto Plazo</t>
  </si>
  <si>
    <t>a9) Otras Cuentas por Pagar a Corto Plazo</t>
  </si>
  <si>
    <t>b1) Inversiones Financieras de Corto Plazo</t>
  </si>
  <si>
    <t>a8) Devoluciones de la Ley de Ingresos por Pagar a Corto Plazo</t>
  </si>
  <si>
    <t>b. Derechos a Recibir Efectivo o Equivalentes (b=b1+b2+b3+b4+b5+b6+b7)</t>
  </si>
  <si>
    <t>a7) Retenciones y Contribuciones por Pagar a Corto Plazo</t>
  </si>
  <si>
    <t>a7) Otros Efectivos y Equivalentes</t>
  </si>
  <si>
    <t>a6) Intereses, Comisiones y Otros Gastos de la Deuda Pública por Pagar a Corto Plazo</t>
  </si>
  <si>
    <t>a6) Depósitos de Fondos de Terceros en Garantía y/o Administración</t>
  </si>
  <si>
    <t>a5) Transferencias Otorgadas por Pagar a Corto Plazo</t>
  </si>
  <si>
    <t>a5) Fondos con Afectación Específica</t>
  </si>
  <si>
    <t>a4) Participaciones y Aportaciones por Pagar a Corto Plazo</t>
  </si>
  <si>
    <t>a4) Inversiones Temporales (Hasta 3 meses)</t>
  </si>
  <si>
    <t>a3) Contratistas por Obras Públicas por Pagar a Corto Plazo</t>
  </si>
  <si>
    <t>a3) Bancos/Dependencias y Otros</t>
  </si>
  <si>
    <t>a2) Proveedores por Pagar a Corto Plazo</t>
  </si>
  <si>
    <t>a2) Bancos/Tesorería</t>
  </si>
  <si>
    <t>a1) Servicios Personales por Pagar a Corto Plazo</t>
  </si>
  <si>
    <t>a1) Efectivo</t>
  </si>
  <si>
    <t>a. Cuentas por Pagar a Corto Plazo (a=a1+a2+a3+a4+a5+a6+a7+a8+a9)</t>
  </si>
  <si>
    <t>a. Efectivo y Equivalentes (a=a1+a2+a3+a4+a5+a6+a7)</t>
  </si>
  <si>
    <t>Pasivo Circulante</t>
  </si>
  <si>
    <t>Activo Circulante</t>
  </si>
  <si>
    <t>PASIVO</t>
  </si>
  <si>
    <t>ACTIVO</t>
  </si>
  <si>
    <t>31 de diciembre de 2020 (e)</t>
  </si>
  <si>
    <t>2021 (d)</t>
  </si>
  <si>
    <t xml:space="preserve">   Concepto (c)</t>
  </si>
  <si>
    <t>Estado de Situación Financiera Detallado - LDF</t>
  </si>
  <si>
    <t>Formato 1 Estado de Situación Financiera Detallado -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</si>
</sst>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1080A]#,##0.00;\(#,##0.00\)"/>
    <numFmt numFmtId="166" formatCode="dd/mm/yyyy;@"/>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name val="Quatro Slab"/>
      <family val="3"/>
    </font>
    <font>
      <b/>
      <sz val="8"/>
      <name val="Quatro Slab"/>
      <family val="3"/>
    </font>
    <font>
      <b/>
      <sz val="8"/>
      <color theme="1"/>
      <name val="Averta"/>
      <family val="3"/>
    </font>
    <font>
      <sz val="8"/>
      <color theme="1"/>
      <name val="Averta"/>
      <family val="3"/>
    </font>
    <font>
      <i/>
      <sz val="8"/>
      <color theme="1"/>
      <name val="Averta"/>
      <family val="3"/>
    </font>
    <font>
      <sz val="9"/>
      <color theme="1"/>
      <name val="Averta"/>
      <family val="3"/>
    </font>
    <font>
      <b/>
      <sz val="16"/>
      <color theme="1"/>
      <name val="Calibri"/>
      <family val="2"/>
      <scheme val="minor"/>
    </font>
    <font>
      <b/>
      <sz val="9"/>
      <color rgb="FF000000"/>
      <name val="Courier New"/>
      <family val="3"/>
    </font>
    <font>
      <sz val="11"/>
      <color theme="2" tint="-9.9978637043366805E-2"/>
      <name val="Calibri"/>
      <family val="2"/>
      <scheme val="minor"/>
    </font>
    <font>
      <b/>
      <sz val="11"/>
      <color theme="2" tint="-9.9978637043366805E-2"/>
      <name val="Calibri"/>
      <family val="2"/>
      <scheme val="minor"/>
    </font>
    <font>
      <sz val="16"/>
      <color theme="1"/>
      <name val="Calibri"/>
      <family val="2"/>
      <scheme val="minor"/>
    </font>
    <font>
      <sz val="11"/>
      <name val="Calibri"/>
      <family val="2"/>
      <scheme val="minor"/>
    </font>
    <font>
      <sz val="11"/>
      <name val="Calibri"/>
      <family val="2"/>
    </font>
    <font>
      <vertAlign val="superscript"/>
      <sz val="11"/>
      <name val="Calibri"/>
      <family val="2"/>
    </font>
    <font>
      <vertAlign val="superscript"/>
      <sz val="11"/>
      <color indexed="8"/>
      <name val="Calibri"/>
      <family val="2"/>
    </font>
    <font>
      <b/>
      <vertAlign val="superscript"/>
      <sz val="11"/>
      <color indexed="8"/>
      <name val="Calibri"/>
      <family val="2"/>
    </font>
    <font>
      <b/>
      <sz val="11"/>
      <color indexed="8"/>
      <name val="Calibri"/>
      <family val="2"/>
    </font>
    <font>
      <b/>
      <sz val="20"/>
      <color theme="1"/>
      <name val="Calibri"/>
      <family val="2"/>
      <scheme val="minor"/>
    </font>
    <font>
      <b/>
      <sz val="8"/>
      <name val="Averta"/>
      <family val="3"/>
    </font>
    <font>
      <sz val="8"/>
      <name val="Averta"/>
      <family val="3"/>
    </font>
  </fonts>
  <fills count="7">
    <fill>
      <patternFill patternType="none"/>
    </fill>
    <fill>
      <patternFill patternType="gray125"/>
    </fill>
    <fill>
      <patternFill patternType="solid">
        <fgColor theme="0"/>
        <bgColor indexed="64"/>
      </patternFill>
    </fill>
    <fill>
      <patternFill patternType="solid">
        <fgColor rgb="FFA6A6A6"/>
        <bgColor indexed="64"/>
      </patternFill>
    </fill>
    <fill>
      <patternFill patternType="solid">
        <fgColor rgb="FFD9D9D9"/>
        <bgColor indexed="64"/>
      </patternFill>
    </fill>
    <fill>
      <patternFill patternType="solid">
        <fgColor rgb="FFF2F2F2"/>
        <bgColor indexed="64"/>
      </patternFill>
    </fill>
    <fill>
      <patternFill patternType="solid">
        <fgColor theme="2" tint="-9.9978637043366805E-2"/>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rgb="FF000000"/>
      </left>
      <right/>
      <top/>
      <bottom style="thin">
        <color rgb="FF000000"/>
      </bottom>
      <diagonal/>
    </border>
    <border>
      <left style="thin">
        <color rgb="FF000000"/>
      </left>
      <right style="thin">
        <color indexed="64"/>
      </right>
      <top/>
      <bottom style="thin">
        <color rgb="FF000000"/>
      </bottom>
      <diagonal/>
    </border>
    <border>
      <left style="thin">
        <color rgb="FF000000"/>
      </left>
      <right/>
      <top/>
      <bottom style="thin">
        <color indexed="64"/>
      </bottom>
      <diagonal/>
    </border>
    <border diagonalUp="1">
      <left style="thin">
        <color indexed="64"/>
      </left>
      <right style="thin">
        <color indexed="64"/>
      </right>
      <top/>
      <bottom/>
      <diagonal style="thin">
        <color theme="1" tint="0.499984740745262"/>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245">
    <xf numFmtId="0" fontId="0" fillId="0" borderId="0" xfId="0"/>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6"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5" xfId="0" applyFont="1" applyFill="1" applyBorder="1" applyAlignment="1">
      <alignment vertical="center" wrapText="1"/>
    </xf>
    <xf numFmtId="0" fontId="7" fillId="5" borderId="6" xfId="0" applyFont="1" applyFill="1" applyBorder="1" applyAlignment="1">
      <alignment horizontal="center" vertical="center" wrapText="1"/>
    </xf>
    <xf numFmtId="0" fontId="6"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vertical="center" wrapText="1"/>
    </xf>
    <xf numFmtId="0" fontId="7" fillId="0" borderId="14" xfId="0" applyFont="1" applyBorder="1" applyAlignment="1">
      <alignment horizontal="center" vertical="center" wrapText="1"/>
    </xf>
    <xf numFmtId="0" fontId="7" fillId="0" borderId="14" xfId="0" applyFont="1" applyBorder="1" applyAlignment="1">
      <alignment vertical="center" wrapText="1"/>
    </xf>
    <xf numFmtId="43" fontId="7" fillId="0" borderId="14" xfId="1" applyFont="1" applyBorder="1" applyAlignment="1">
      <alignment horizontal="center" vertical="center" wrapText="1"/>
    </xf>
    <xf numFmtId="0" fontId="8" fillId="5" borderId="4" xfId="0" applyFont="1" applyFill="1" applyBorder="1" applyAlignment="1">
      <alignment horizontal="right" vertical="center" wrapText="1"/>
    </xf>
    <xf numFmtId="0" fontId="8" fillId="5" borderId="5" xfId="0" applyFont="1" applyFill="1" applyBorder="1" applyAlignment="1">
      <alignment horizontal="center" vertical="center"/>
    </xf>
    <xf numFmtId="0" fontId="8" fillId="5" borderId="5" xfId="0" applyFont="1" applyFill="1" applyBorder="1" applyAlignment="1">
      <alignment vertical="center" wrapText="1"/>
    </xf>
    <xf numFmtId="0" fontId="8" fillId="0" borderId="6" xfId="0" applyFont="1" applyBorder="1" applyAlignment="1">
      <alignment horizontal="left" vertical="center" wrapText="1" indent="2"/>
    </xf>
    <xf numFmtId="0" fontId="8" fillId="0" borderId="4" xfId="0" applyFont="1" applyBorder="1" applyAlignment="1">
      <alignment horizontal="right" vertical="center" wrapText="1"/>
    </xf>
    <xf numFmtId="0" fontId="7" fillId="5" borderId="14"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vertical="center" wrapText="1"/>
    </xf>
    <xf numFmtId="0" fontId="7" fillId="0" borderId="6" xfId="0" applyFont="1" applyBorder="1" applyAlignment="1">
      <alignment horizontal="center" vertical="center" wrapText="1"/>
    </xf>
    <xf numFmtId="0" fontId="6" fillId="5" borderId="10" xfId="0" applyFont="1" applyFill="1" applyBorder="1" applyAlignment="1">
      <alignment horizontal="center" vertical="center" wrapText="1"/>
    </xf>
    <xf numFmtId="43" fontId="7" fillId="0" borderId="14" xfId="1" applyFont="1" applyBorder="1" applyAlignment="1">
      <alignment vertical="center" wrapText="1"/>
    </xf>
    <xf numFmtId="0" fontId="8" fillId="0" borderId="5" xfId="0" applyFont="1" applyBorder="1" applyAlignment="1">
      <alignment horizontal="center" vertical="center" wrapText="1"/>
    </xf>
    <xf numFmtId="0" fontId="6" fillId="4" borderId="0" xfId="0" applyFont="1" applyFill="1" applyBorder="1" applyAlignment="1">
      <alignment vertical="center" wrapText="1"/>
    </xf>
    <xf numFmtId="0" fontId="6" fillId="4" borderId="17" xfId="0" applyFont="1" applyFill="1" applyBorder="1" applyAlignment="1">
      <alignment vertical="center" wrapText="1"/>
    </xf>
    <xf numFmtId="0" fontId="7" fillId="0" borderId="0" xfId="0" applyFont="1" applyBorder="1" applyAlignment="1">
      <alignment vertical="center" wrapText="1"/>
    </xf>
    <xf numFmtId="0" fontId="7" fillId="0" borderId="7" xfId="0" applyFont="1" applyBorder="1" applyAlignment="1">
      <alignment horizontal="center" vertical="center" wrapText="1"/>
    </xf>
    <xf numFmtId="0" fontId="7" fillId="0" borderId="7" xfId="0" applyFont="1" applyBorder="1" applyAlignment="1">
      <alignment vertical="center" wrapText="1"/>
    </xf>
    <xf numFmtId="0" fontId="7" fillId="5" borderId="7" xfId="0" applyFont="1" applyFill="1" applyBorder="1" applyAlignment="1">
      <alignment horizontal="center" vertical="center" wrapText="1"/>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xf numFmtId="0" fontId="9" fillId="0" borderId="0" xfId="0" applyFont="1" applyFill="1" applyAlignment="1">
      <alignment horizontal="justify" wrapText="1"/>
    </xf>
    <xf numFmtId="0" fontId="9" fillId="0" borderId="0" xfId="0" applyFont="1" applyFill="1" applyBorder="1" applyAlignment="1">
      <alignment horizontal="center"/>
    </xf>
    <xf numFmtId="0" fontId="9" fillId="0" borderId="0" xfId="0" applyFont="1" applyFill="1" applyBorder="1" applyAlignment="1" applyProtection="1">
      <alignment horizontal="center"/>
      <protection locked="0"/>
    </xf>
    <xf numFmtId="0" fontId="9" fillId="0" borderId="0" xfId="0" applyFont="1" applyFill="1" applyBorder="1"/>
    <xf numFmtId="0" fontId="7" fillId="0" borderId="0" xfId="0" applyFont="1"/>
    <xf numFmtId="0" fontId="2" fillId="6" borderId="1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7" xfId="0" applyFont="1" applyFill="1" applyBorder="1" applyAlignment="1">
      <alignment horizontal="left" vertical="center" indent="3"/>
    </xf>
    <xf numFmtId="4" fontId="2" fillId="2" borderId="9" xfId="2" applyNumberFormat="1" applyFont="1" applyFill="1" applyBorder="1" applyAlignment="1" applyProtection="1">
      <alignment horizontal="right" vertical="center"/>
      <protection locked="0"/>
    </xf>
    <xf numFmtId="0" fontId="0" fillId="2" borderId="12" xfId="0" applyFill="1" applyBorder="1" applyAlignment="1">
      <alignment horizontal="left" vertical="center" indent="6"/>
    </xf>
    <xf numFmtId="4" fontId="1" fillId="2" borderId="9" xfId="2" applyNumberFormat="1" applyFont="1" applyFill="1" applyBorder="1" applyAlignment="1" applyProtection="1">
      <alignment horizontal="right" vertical="center"/>
      <protection locked="0"/>
    </xf>
    <xf numFmtId="0" fontId="0" fillId="2" borderId="12" xfId="0" applyFill="1" applyBorder="1" applyAlignment="1">
      <alignment horizontal="left" vertical="center" indent="9"/>
    </xf>
    <xf numFmtId="0" fontId="0" fillId="2" borderId="12" xfId="0" applyFill="1" applyBorder="1" applyAlignment="1">
      <alignment horizontal="left" vertical="center" wrapText="1" indent="6"/>
    </xf>
    <xf numFmtId="0" fontId="0" fillId="2" borderId="12" xfId="0" applyFill="1" applyBorder="1" applyAlignment="1">
      <alignment vertical="center"/>
    </xf>
    <xf numFmtId="4" fontId="1" fillId="2" borderId="9" xfId="2" applyNumberFormat="1" applyFont="1" applyFill="1" applyBorder="1" applyAlignment="1">
      <alignment horizontal="right" vertical="center"/>
    </xf>
    <xf numFmtId="0" fontId="2" fillId="2" borderId="12" xfId="0" applyFont="1" applyFill="1" applyBorder="1" applyAlignment="1">
      <alignment horizontal="left" indent="3"/>
    </xf>
    <xf numFmtId="0" fontId="0" fillId="0" borderId="0" xfId="0" applyProtection="1">
      <protection locked="0"/>
    </xf>
    <xf numFmtId="0" fontId="2" fillId="2" borderId="12" xfId="0" applyFont="1" applyFill="1" applyBorder="1" applyAlignment="1">
      <alignment horizontal="left" vertical="center" indent="3"/>
    </xf>
    <xf numFmtId="0" fontId="0" fillId="2" borderId="15" xfId="0" applyFill="1" applyBorder="1" applyAlignment="1">
      <alignment vertical="center"/>
    </xf>
    <xf numFmtId="4" fontId="0" fillId="2" borderId="11" xfId="0" applyNumberFormat="1" applyFill="1" applyBorder="1" applyAlignment="1">
      <alignment horizontal="center"/>
    </xf>
    <xf numFmtId="0" fontId="0" fillId="0" borderId="0" xfId="0" applyAlignment="1">
      <alignment horizontal="center"/>
    </xf>
    <xf numFmtId="0" fontId="2" fillId="6" borderId="14" xfId="0" applyFont="1" applyFill="1" applyBorder="1" applyAlignment="1">
      <alignment horizontal="center" vertical="center"/>
    </xf>
    <xf numFmtId="0" fontId="2" fillId="6" borderId="4" xfId="0" applyFont="1" applyFill="1" applyBorder="1" applyAlignment="1">
      <alignment horizontal="center" vertical="center"/>
    </xf>
    <xf numFmtId="4" fontId="2" fillId="2" borderId="3" xfId="2" applyNumberFormat="1" applyFont="1" applyFill="1" applyBorder="1" applyAlignment="1" applyProtection="1">
      <alignment vertical="center"/>
      <protection locked="0"/>
    </xf>
    <xf numFmtId="4" fontId="1" fillId="2" borderId="9" xfId="2" applyNumberFormat="1" applyFont="1" applyFill="1" applyBorder="1" applyAlignment="1" applyProtection="1">
      <alignment vertical="center"/>
      <protection locked="0"/>
    </xf>
    <xf numFmtId="0" fontId="0" fillId="2" borderId="12" xfId="0" applyFill="1" applyBorder="1" applyAlignment="1">
      <alignment horizontal="left" vertical="center" wrapText="1" indent="9"/>
    </xf>
    <xf numFmtId="4" fontId="2" fillId="2" borderId="9" xfId="2" applyNumberFormat="1" applyFont="1" applyFill="1" applyBorder="1" applyAlignment="1" applyProtection="1">
      <alignment vertical="center"/>
      <protection locked="0"/>
    </xf>
    <xf numFmtId="0" fontId="0" fillId="2" borderId="12" xfId="0" applyFill="1" applyBorder="1" applyAlignment="1">
      <alignment horizontal="left" wrapText="1" indent="9"/>
    </xf>
    <xf numFmtId="4" fontId="1" fillId="2" borderId="9" xfId="2" applyNumberFormat="1" applyFont="1" applyFill="1" applyBorder="1" applyAlignment="1" applyProtection="1">
      <alignment vertical="center" wrapText="1"/>
      <protection locked="0"/>
    </xf>
    <xf numFmtId="4" fontId="1" fillId="2" borderId="9" xfId="2" applyNumberFormat="1" applyFont="1" applyFill="1" applyBorder="1" applyAlignment="1">
      <alignment vertical="center"/>
    </xf>
    <xf numFmtId="165" fontId="11" fillId="0" borderId="18" xfId="0" applyNumberFormat="1" applyFont="1" applyFill="1" applyBorder="1" applyAlignment="1">
      <alignment horizontal="right" vertical="center" wrapText="1" readingOrder="1"/>
    </xf>
    <xf numFmtId="165" fontId="11" fillId="0" borderId="19" xfId="0" applyNumberFormat="1" applyFont="1" applyFill="1" applyBorder="1" applyAlignment="1">
      <alignment horizontal="right" vertical="center" wrapText="1" readingOrder="1"/>
    </xf>
    <xf numFmtId="0" fontId="0" fillId="2" borderId="0" xfId="0" applyFill="1"/>
    <xf numFmtId="165" fontId="11" fillId="0" borderId="15" xfId="0" applyNumberFormat="1" applyFont="1" applyFill="1" applyBorder="1" applyAlignment="1">
      <alignment horizontal="right" vertical="center" wrapText="1" readingOrder="1"/>
    </xf>
    <xf numFmtId="4" fontId="2" fillId="2" borderId="12" xfId="2" applyNumberFormat="1" applyFont="1" applyFill="1" applyBorder="1" applyAlignment="1" applyProtection="1">
      <alignment vertical="center"/>
      <protection locked="0"/>
    </xf>
    <xf numFmtId="164" fontId="1" fillId="2" borderId="12" xfId="2" applyFont="1" applyFill="1" applyBorder="1" applyAlignment="1">
      <alignment vertical="center"/>
    </xf>
    <xf numFmtId="0" fontId="3" fillId="2" borderId="12" xfId="0" applyFont="1" applyFill="1" applyBorder="1" applyAlignment="1">
      <alignment vertical="center"/>
    </xf>
    <xf numFmtId="4" fontId="1" fillId="2" borderId="12" xfId="2" applyNumberFormat="1" applyFont="1" applyFill="1" applyBorder="1" applyAlignment="1" applyProtection="1">
      <alignment vertical="center"/>
      <protection locked="0"/>
    </xf>
    <xf numFmtId="0" fontId="0" fillId="2" borderId="12" xfId="0" applyFill="1" applyBorder="1" applyAlignment="1" applyProtection="1">
      <alignment horizontal="left" vertical="center" indent="6"/>
      <protection locked="0"/>
    </xf>
    <xf numFmtId="0" fontId="0" fillId="2" borderId="12" xfId="0" applyFill="1" applyBorder="1" applyAlignment="1" applyProtection="1">
      <alignment horizontal="left" vertical="center" wrapText="1" indent="6"/>
      <protection locked="0"/>
    </xf>
    <xf numFmtId="4" fontId="1" fillId="2" borderId="12" xfId="2" applyNumberFormat="1" applyFont="1" applyFill="1" applyBorder="1" applyAlignment="1">
      <alignment vertical="center"/>
    </xf>
    <xf numFmtId="4" fontId="2" fillId="2" borderId="7" xfId="2" applyNumberFormat="1" applyFont="1" applyFill="1" applyBorder="1" applyAlignment="1" applyProtection="1">
      <alignment vertical="center"/>
      <protection locked="0"/>
    </xf>
    <xf numFmtId="0" fontId="0" fillId="0" borderId="8" xfId="0" applyBorder="1"/>
    <xf numFmtId="165" fontId="11" fillId="0" borderId="20" xfId="0" applyNumberFormat="1" applyFont="1" applyFill="1" applyBorder="1" applyAlignment="1">
      <alignment horizontal="right" vertical="center" wrapText="1" readingOrder="1"/>
    </xf>
    <xf numFmtId="0" fontId="0" fillId="0" borderId="15" xfId="0" applyBorder="1" applyAlignment="1">
      <alignment vertical="center"/>
    </xf>
    <xf numFmtId="0" fontId="0" fillId="2" borderId="12" xfId="0" applyFill="1" applyBorder="1" applyAlignment="1">
      <alignment horizontal="left" indent="3"/>
    </xf>
    <xf numFmtId="0" fontId="0" fillId="2" borderId="12" xfId="0" applyFill="1" applyBorder="1" applyAlignment="1">
      <alignment horizontal="left" indent="9"/>
    </xf>
    <xf numFmtId="4" fontId="1" fillId="2" borderId="15" xfId="2" applyNumberFormat="1" applyFont="1" applyFill="1" applyBorder="1" applyAlignment="1" applyProtection="1">
      <alignment vertical="center"/>
      <protection locked="0"/>
    </xf>
    <xf numFmtId="0" fontId="0" fillId="2" borderId="15" xfId="0" applyFill="1" applyBorder="1" applyAlignment="1">
      <alignment horizontal="left" vertical="center" indent="9"/>
    </xf>
    <xf numFmtId="0" fontId="0" fillId="2" borderId="12" xfId="0" applyFill="1" applyBorder="1" applyAlignment="1">
      <alignment horizontal="left" vertical="center" indent="3"/>
    </xf>
    <xf numFmtId="0" fontId="0" fillId="2" borderId="15" xfId="0" applyFill="1" applyBorder="1"/>
    <xf numFmtId="0" fontId="2" fillId="2" borderId="12" xfId="0" applyFont="1" applyFill="1" applyBorder="1" applyAlignment="1">
      <alignment horizontal="left" vertical="center" wrapText="1" indent="3"/>
    </xf>
    <xf numFmtId="0" fontId="0" fillId="2" borderId="12" xfId="0" applyFill="1" applyBorder="1" applyAlignment="1">
      <alignment horizontal="left" vertical="center" wrapText="1" indent="3"/>
    </xf>
    <xf numFmtId="0" fontId="2" fillId="2" borderId="12" xfId="0" applyFont="1" applyFill="1" applyBorder="1" applyAlignment="1">
      <alignment horizontal="left" vertical="center" indent="6"/>
    </xf>
    <xf numFmtId="4" fontId="2" fillId="0" borderId="12" xfId="2" applyNumberFormat="1" applyFont="1" applyFill="1" applyBorder="1" applyAlignment="1" applyProtection="1">
      <alignment vertical="center"/>
      <protection locked="0"/>
    </xf>
    <xf numFmtId="4" fontId="1" fillId="6" borderId="21" xfId="2" applyNumberFormat="1" applyFont="1" applyFill="1" applyBorder="1" applyAlignment="1">
      <alignment vertical="center"/>
    </xf>
    <xf numFmtId="4" fontId="1" fillId="2" borderId="12" xfId="2" applyNumberFormat="1" applyFont="1" applyFill="1" applyBorder="1" applyAlignment="1" applyProtection="1">
      <alignment vertical="center"/>
    </xf>
    <xf numFmtId="0" fontId="2" fillId="2" borderId="12" xfId="0" applyFont="1" applyFill="1" applyBorder="1" applyAlignment="1">
      <alignment horizontal="left" indent="6"/>
    </xf>
    <xf numFmtId="164" fontId="1" fillId="2" borderId="12" xfId="2" applyFont="1" applyFill="1" applyBorder="1"/>
    <xf numFmtId="4" fontId="2" fillId="2" borderId="12" xfId="2" applyNumberFormat="1" applyFont="1" applyFill="1" applyBorder="1" applyProtection="1">
      <protection locked="0"/>
    </xf>
    <xf numFmtId="4" fontId="1" fillId="2" borderId="12" xfId="2" applyNumberFormat="1" applyFont="1" applyFill="1" applyBorder="1"/>
    <xf numFmtId="4" fontId="1" fillId="0" borderId="12" xfId="2" applyNumberFormat="1" applyFont="1" applyFill="1" applyBorder="1" applyProtection="1">
      <protection locked="0"/>
    </xf>
    <xf numFmtId="4" fontId="12" fillId="6" borderId="21" xfId="2" applyNumberFormat="1" applyFont="1" applyFill="1" applyBorder="1"/>
    <xf numFmtId="4" fontId="1" fillId="2" borderId="12" xfId="2" applyNumberFormat="1" applyFont="1" applyFill="1" applyBorder="1" applyProtection="1">
      <protection locked="0"/>
    </xf>
    <xf numFmtId="0" fontId="0" fillId="2" borderId="12" xfId="0" applyFill="1" applyBorder="1" applyAlignment="1">
      <alignment horizontal="left" vertical="center" indent="12"/>
    </xf>
    <xf numFmtId="0" fontId="2" fillId="2" borderId="12" xfId="0" applyFont="1" applyFill="1" applyBorder="1" applyAlignment="1">
      <alignment horizontal="left" vertical="center" wrapText="1" indent="9"/>
    </xf>
    <xf numFmtId="164" fontId="1" fillId="2" borderId="7" xfId="2" applyFont="1" applyFill="1" applyBorder="1" applyProtection="1">
      <protection locked="0"/>
    </xf>
    <xf numFmtId="0" fontId="0" fillId="2" borderId="7" xfId="0" applyFill="1" applyBorder="1" applyAlignment="1">
      <alignment horizontal="left" vertical="center" indent="6"/>
    </xf>
    <xf numFmtId="0" fontId="2" fillId="6" borderId="14" xfId="0" applyFont="1" applyFill="1" applyBorder="1" applyAlignment="1">
      <alignment horizontal="left" vertical="center" wrapText="1" indent="3"/>
    </xf>
    <xf numFmtId="164" fontId="2" fillId="2" borderId="12" xfId="2" applyFont="1" applyFill="1" applyBorder="1" applyAlignment="1" applyProtection="1">
      <alignment vertical="center"/>
      <protection locked="0"/>
    </xf>
    <xf numFmtId="164" fontId="2" fillId="2" borderId="12" xfId="2" applyFont="1" applyFill="1" applyBorder="1" applyAlignment="1">
      <alignment vertical="center"/>
    </xf>
    <xf numFmtId="0" fontId="2" fillId="2" borderId="12" xfId="0" applyFont="1" applyFill="1" applyBorder="1" applyAlignment="1">
      <alignment vertical="center"/>
    </xf>
    <xf numFmtId="4" fontId="1" fillId="0" borderId="12" xfId="2" applyNumberFormat="1" applyFont="1" applyFill="1" applyBorder="1" applyAlignment="1" applyProtection="1">
      <alignment vertical="center"/>
      <protection locked="0"/>
    </xf>
    <xf numFmtId="4" fontId="12" fillId="6" borderId="21" xfId="2" applyNumberFormat="1" applyFont="1" applyFill="1" applyBorder="1" applyAlignment="1">
      <alignment vertical="center"/>
    </xf>
    <xf numFmtId="164" fontId="1" fillId="2" borderId="7" xfId="2" applyFont="1" applyFill="1" applyBorder="1" applyAlignment="1" applyProtection="1">
      <alignment vertical="center"/>
      <protection locked="0"/>
    </xf>
    <xf numFmtId="0" fontId="2" fillId="2" borderId="15" xfId="0" applyFont="1" applyFill="1" applyBorder="1" applyAlignment="1">
      <alignment horizontal="left" vertical="center" indent="3"/>
    </xf>
    <xf numFmtId="0" fontId="0" fillId="2" borderId="0" xfId="0" applyFill="1" applyAlignment="1">
      <alignment vertical="center"/>
    </xf>
    <xf numFmtId="164" fontId="1" fillId="2" borderId="12" xfId="2" applyFont="1" applyFill="1" applyBorder="1" applyAlignment="1" applyProtection="1">
      <alignment vertical="center"/>
      <protection locked="0"/>
    </xf>
    <xf numFmtId="0" fontId="2" fillId="2" borderId="15" xfId="0" applyFont="1" applyFill="1" applyBorder="1" applyAlignment="1">
      <alignment horizontal="left" vertical="center" wrapText="1" indent="3"/>
    </xf>
    <xf numFmtId="164" fontId="2" fillId="2" borderId="12" xfId="2" applyFont="1" applyFill="1" applyBorder="1" applyProtection="1">
      <protection locked="0"/>
    </xf>
    <xf numFmtId="164" fontId="2" fillId="2" borderId="12" xfId="2" applyFont="1" applyFill="1" applyBorder="1"/>
    <xf numFmtId="164" fontId="1" fillId="2" borderId="12" xfId="2" applyFont="1" applyFill="1" applyBorder="1" applyProtection="1">
      <protection locked="0"/>
    </xf>
    <xf numFmtId="164" fontId="12" fillId="6" borderId="21" xfId="2" applyFont="1" applyFill="1" applyBorder="1" applyAlignment="1"/>
    <xf numFmtId="164" fontId="2" fillId="0" borderId="12" xfId="2" applyFont="1" applyFill="1" applyBorder="1" applyProtection="1">
      <protection locked="0"/>
    </xf>
    <xf numFmtId="164" fontId="13" fillId="6" borderId="21" xfId="2" applyFont="1" applyFill="1" applyBorder="1" applyAlignment="1"/>
    <xf numFmtId="0" fontId="0" fillId="0" borderId="15" xfId="0" applyFill="1" applyBorder="1"/>
    <xf numFmtId="0" fontId="0" fillId="6" borderId="21" xfId="0" applyFill="1" applyBorder="1" applyAlignment="1">
      <alignment vertical="center"/>
    </xf>
    <xf numFmtId="0" fontId="2" fillId="2" borderId="12" xfId="0" applyFont="1" applyFill="1" applyBorder="1" applyAlignment="1">
      <alignment horizontal="left" vertical="center" indent="2"/>
    </xf>
    <xf numFmtId="16" fontId="0" fillId="2" borderId="12" xfId="0" applyNumberFormat="1" applyFill="1" applyBorder="1" applyAlignment="1">
      <alignment vertical="center"/>
    </xf>
    <xf numFmtId="0" fontId="3" fillId="2" borderId="12" xfId="0" applyFont="1" applyFill="1" applyBorder="1" applyAlignment="1">
      <alignment horizontal="left" vertical="center"/>
    </xf>
    <xf numFmtId="166" fontId="0" fillId="2" borderId="12" xfId="0" applyNumberFormat="1" applyFill="1" applyBorder="1" applyAlignment="1" applyProtection="1">
      <alignment vertical="center"/>
      <protection locked="0"/>
    </xf>
    <xf numFmtId="0" fontId="0" fillId="2" borderId="12" xfId="0" applyFill="1" applyBorder="1" applyAlignment="1" applyProtection="1">
      <alignment horizontal="left" vertical="center" indent="4"/>
      <protection locked="0"/>
    </xf>
    <xf numFmtId="0" fontId="0" fillId="2" borderId="12" xfId="0" applyFill="1" applyBorder="1"/>
    <xf numFmtId="0" fontId="0" fillId="0" borderId="12" xfId="0" applyBorder="1"/>
    <xf numFmtId="0" fontId="2" fillId="6" borderId="14" xfId="0" applyFont="1" applyFill="1" applyBorder="1" applyAlignment="1" applyProtection="1">
      <alignment horizontal="center" vertical="center" wrapText="1"/>
      <protection locked="0"/>
    </xf>
    <xf numFmtId="0" fontId="14" fillId="0" borderId="0" xfId="0" applyFont="1" applyAlignment="1">
      <alignment vertical="center"/>
    </xf>
    <xf numFmtId="0" fontId="10" fillId="0" borderId="0" xfId="0" applyFont="1" applyBorder="1" applyAlignment="1">
      <alignment vertical="center"/>
    </xf>
    <xf numFmtId="4" fontId="0" fillId="0" borderId="0" xfId="0" applyNumberFormat="1"/>
    <xf numFmtId="4" fontId="0" fillId="2" borderId="0" xfId="0" applyNumberFormat="1" applyFill="1"/>
    <xf numFmtId="4" fontId="0" fillId="2" borderId="15" xfId="0" applyNumberFormat="1" applyFill="1" applyBorder="1"/>
    <xf numFmtId="0" fontId="3" fillId="2" borderId="15" xfId="0" applyFont="1" applyFill="1" applyBorder="1"/>
    <xf numFmtId="0" fontId="0" fillId="2" borderId="0" xfId="0" applyFill="1" applyProtection="1">
      <protection locked="0"/>
    </xf>
    <xf numFmtId="0" fontId="0" fillId="2" borderId="8" xfId="0" applyFill="1" applyBorder="1" applyAlignment="1" applyProtection="1">
      <alignment horizontal="left" vertical="center" indent="5"/>
      <protection locked="0"/>
    </xf>
    <xf numFmtId="0" fontId="2" fillId="2" borderId="8" xfId="0" applyFont="1" applyFill="1" applyBorder="1" applyAlignment="1">
      <alignment horizontal="left" vertical="center" indent="3"/>
    </xf>
    <xf numFmtId="4" fontId="0" fillId="2" borderId="12" xfId="0" applyNumberFormat="1" applyFill="1" applyBorder="1"/>
    <xf numFmtId="0" fontId="2" fillId="6" borderId="4" xfId="0" applyFont="1" applyFill="1" applyBorder="1" applyAlignment="1">
      <alignment horizontal="center" vertical="center" wrapText="1"/>
    </xf>
    <xf numFmtId="4" fontId="2" fillId="6" borderId="4" xfId="0" applyNumberFormat="1" applyFont="1" applyFill="1" applyBorder="1" applyAlignment="1">
      <alignment horizontal="center" vertical="center" wrapText="1"/>
    </xf>
    <xf numFmtId="0" fontId="3" fillId="2" borderId="15" xfId="0" applyFont="1" applyFill="1" applyBorder="1" applyAlignment="1">
      <alignment vertical="center"/>
    </xf>
    <xf numFmtId="4" fontId="1" fillId="6" borderId="21" xfId="2" applyNumberFormat="1" applyFont="1" applyFill="1" applyBorder="1"/>
    <xf numFmtId="0" fontId="2" fillId="0" borderId="8" xfId="0" applyFont="1" applyFill="1" applyBorder="1" applyAlignment="1">
      <alignment horizontal="left" vertical="center" indent="3"/>
    </xf>
    <xf numFmtId="0" fontId="0" fillId="2" borderId="8" xfId="0" applyFill="1" applyBorder="1" applyAlignment="1">
      <alignment horizontal="left" vertical="center" indent="7"/>
    </xf>
    <xf numFmtId="0" fontId="0" fillId="2" borderId="8" xfId="0" applyFill="1" applyBorder="1" applyAlignment="1">
      <alignment horizontal="center" vertical="center"/>
    </xf>
    <xf numFmtId="4" fontId="1" fillId="2" borderId="8" xfId="2" applyNumberFormat="1" applyFont="1" applyFill="1" applyBorder="1" applyAlignment="1" applyProtection="1">
      <alignment vertical="center"/>
      <protection locked="0"/>
    </xf>
    <xf numFmtId="0" fontId="0" fillId="2" borderId="8" xfId="0" applyFill="1" applyBorder="1" applyAlignment="1">
      <alignment horizontal="left" vertical="center" indent="5"/>
    </xf>
    <xf numFmtId="4" fontId="2" fillId="6" borderId="4" xfId="0" applyNumberFormat="1" applyFont="1" applyFill="1" applyBorder="1" applyAlignment="1" applyProtection="1">
      <alignment horizontal="center" vertical="center" wrapText="1"/>
      <protection locked="0"/>
    </xf>
    <xf numFmtId="4" fontId="0" fillId="2" borderId="15" xfId="0" applyNumberFormat="1" applyFill="1" applyBorder="1" applyAlignment="1">
      <alignment vertical="center"/>
    </xf>
    <xf numFmtId="0" fontId="2" fillId="2" borderId="9" xfId="0" applyFont="1" applyFill="1" applyBorder="1" applyAlignment="1">
      <alignment horizontal="left" vertical="center" indent="2"/>
    </xf>
    <xf numFmtId="4" fontId="0" fillId="2" borderId="12" xfId="0" applyNumberFormat="1" applyFill="1" applyBorder="1" applyAlignment="1">
      <alignment vertical="center"/>
    </xf>
    <xf numFmtId="0" fontId="0" fillId="2" borderId="9" xfId="0" applyFill="1" applyBorder="1" applyAlignment="1">
      <alignment horizontal="left" vertical="center" indent="3"/>
    </xf>
    <xf numFmtId="0" fontId="0" fillId="2" borderId="9" xfId="0" applyFont="1" applyFill="1" applyBorder="1" applyAlignment="1">
      <alignment horizontal="left" vertical="center" indent="3"/>
    </xf>
    <xf numFmtId="0" fontId="0" fillId="2" borderId="9" xfId="0" applyFont="1" applyFill="1" applyBorder="1" applyAlignment="1">
      <alignment horizontal="left" indent="3"/>
    </xf>
    <xf numFmtId="0" fontId="2" fillId="2" borderId="9" xfId="0" applyFont="1" applyFill="1" applyBorder="1" applyAlignment="1">
      <alignment horizontal="left" indent="2"/>
    </xf>
    <xf numFmtId="0" fontId="0" fillId="2" borderId="9" xfId="0" applyFill="1" applyBorder="1" applyAlignment="1">
      <alignment horizontal="left" indent="3"/>
    </xf>
    <xf numFmtId="0" fontId="0" fillId="2" borderId="9" xfId="0" applyFill="1" applyBorder="1" applyAlignment="1">
      <alignment horizontal="left" vertical="center" indent="5"/>
    </xf>
    <xf numFmtId="0" fontId="0" fillId="2" borderId="12" xfId="0" applyFill="1" applyBorder="1" applyAlignment="1">
      <alignment horizontal="left" vertical="center" indent="5"/>
    </xf>
    <xf numFmtId="0" fontId="2" fillId="2" borderId="9" xfId="0" applyFont="1" applyFill="1" applyBorder="1" applyAlignment="1">
      <alignment horizontal="left" vertical="center" indent="3"/>
    </xf>
    <xf numFmtId="0" fontId="0" fillId="2" borderId="12" xfId="0" applyFont="1" applyFill="1" applyBorder="1" applyAlignment="1">
      <alignment horizontal="left" vertical="center" indent="5"/>
    </xf>
    <xf numFmtId="4" fontId="2" fillId="6" borderId="14" xfId="0" applyNumberFormat="1" applyFont="1" applyFill="1" applyBorder="1" applyAlignment="1" applyProtection="1">
      <alignment horizontal="center" vertical="center" wrapText="1"/>
      <protection locked="0"/>
    </xf>
    <xf numFmtId="4" fontId="2" fillId="6" borderId="14" xfId="0" applyNumberFormat="1" applyFont="1" applyFill="1" applyBorder="1" applyAlignment="1" applyProtection="1">
      <alignment horizontal="center" vertical="center"/>
      <protection locked="0"/>
    </xf>
    <xf numFmtId="0" fontId="2" fillId="6" borderId="6" xfId="0" applyFont="1" applyFill="1" applyBorder="1" applyAlignment="1">
      <alignment horizontal="left" vertical="center" indent="2"/>
    </xf>
    <xf numFmtId="0" fontId="2" fillId="6" borderId="4" xfId="0" applyFont="1" applyFill="1" applyBorder="1" applyAlignment="1">
      <alignment horizontal="left" vertical="center"/>
    </xf>
    <xf numFmtId="0" fontId="10" fillId="2" borderId="13" xfId="0" applyFont="1" applyFill="1" applyBorder="1" applyAlignment="1">
      <alignment horizontal="left" vertical="center"/>
    </xf>
    <xf numFmtId="0" fontId="2" fillId="6" borderId="1"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2" fillId="6" borderId="3" xfId="0" applyFont="1" applyFill="1" applyBorder="1" applyAlignment="1" applyProtection="1">
      <alignment horizontal="center" vertical="center"/>
    </xf>
    <xf numFmtId="0" fontId="2" fillId="6" borderId="8"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8"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2" fillId="6" borderId="9" xfId="0" applyFont="1" applyFill="1" applyBorder="1" applyAlignment="1" applyProtection="1">
      <alignment horizontal="center" vertical="center"/>
    </xf>
    <xf numFmtId="0" fontId="2" fillId="6" borderId="10"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1" xfId="0" applyFont="1" applyFill="1" applyBorder="1" applyAlignment="1">
      <alignment horizontal="center" vertical="center"/>
    </xf>
    <xf numFmtId="0" fontId="16" fillId="2" borderId="0" xfId="0" applyFont="1" applyFill="1" applyBorder="1" applyAlignment="1">
      <alignment horizontal="justify" vertical="center" wrapText="1"/>
    </xf>
    <xf numFmtId="0" fontId="15" fillId="2" borderId="0" xfId="0" applyFont="1" applyFill="1" applyBorder="1" applyAlignment="1">
      <alignment horizontal="justify" vertical="center" wrapText="1"/>
    </xf>
    <xf numFmtId="0" fontId="21" fillId="2" borderId="13" xfId="0" applyFont="1" applyFill="1" applyBorder="1" applyAlignment="1">
      <alignment horizontal="left" vertical="center"/>
    </xf>
    <xf numFmtId="0" fontId="10" fillId="0" borderId="13" xfId="0" applyFont="1" applyBorder="1" applyAlignment="1">
      <alignment horizontal="left" vertical="center"/>
    </xf>
    <xf numFmtId="0" fontId="2" fillId="6" borderId="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4" xfId="0" applyFont="1" applyFill="1" applyBorder="1" applyAlignment="1">
      <alignment horizontal="center" vertical="center"/>
    </xf>
    <xf numFmtId="0" fontId="10" fillId="0" borderId="0" xfId="0" applyFont="1" applyBorder="1" applyAlignment="1">
      <alignment horizontal="left" vertical="center"/>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0" fillId="0" borderId="0" xfId="0" applyFont="1" applyBorder="1" applyAlignment="1">
      <alignment horizontal="left" vertical="center" wrapText="1"/>
    </xf>
    <xf numFmtId="0" fontId="2" fillId="6" borderId="7" xfId="0" applyFont="1" applyFill="1" applyBorder="1" applyAlignment="1" applyProtection="1">
      <alignment horizontal="center" vertical="center"/>
    </xf>
    <xf numFmtId="0" fontId="2" fillId="6" borderId="12" xfId="0" applyFont="1" applyFill="1" applyBorder="1" applyAlignment="1">
      <alignment horizontal="center" vertical="center"/>
    </xf>
    <xf numFmtId="0" fontId="10" fillId="0" borderId="13" xfId="0" applyFont="1" applyBorder="1" applyAlignment="1">
      <alignment horizontal="left" vertical="center" wrapText="1"/>
    </xf>
    <xf numFmtId="0" fontId="2" fillId="6" borderId="6" xfId="0" applyFont="1" applyFill="1" applyBorder="1" applyAlignment="1">
      <alignment horizontal="center" vertical="center" wrapText="1"/>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7" fillId="4" borderId="10" xfId="0" applyFont="1" applyFill="1" applyBorder="1" applyAlignment="1">
      <alignment vertical="center" wrapText="1"/>
    </xf>
    <xf numFmtId="0" fontId="7" fillId="4" borderId="13" xfId="0" applyFont="1" applyFill="1" applyBorder="1" applyAlignment="1">
      <alignment vertical="center" wrapText="1"/>
    </xf>
    <xf numFmtId="0" fontId="7" fillId="4" borderId="11" xfId="0" applyFont="1" applyFill="1" applyBorder="1" applyAlignment="1">
      <alignment vertical="center" wrapText="1"/>
    </xf>
    <xf numFmtId="0" fontId="6" fillId="5" borderId="5" xfId="0" applyFont="1" applyFill="1" applyBorder="1" applyAlignment="1">
      <alignment vertical="center" wrapText="1"/>
    </xf>
    <xf numFmtId="0" fontId="9" fillId="0" borderId="0" xfId="0" applyFont="1" applyFill="1" applyBorder="1" applyAlignment="1">
      <alignment horizontal="center"/>
    </xf>
    <xf numFmtId="0" fontId="9" fillId="0" borderId="0" xfId="0" applyFont="1" applyFill="1" applyBorder="1" applyAlignment="1" applyProtection="1">
      <alignment horizontal="center"/>
      <protection locked="0"/>
    </xf>
    <xf numFmtId="0" fontId="6" fillId="4" borderId="4" xfId="0" applyFont="1" applyFill="1" applyBorder="1" applyAlignment="1">
      <alignment vertical="center" wrapText="1"/>
    </xf>
    <xf numFmtId="0" fontId="6" fillId="4" borderId="5" xfId="0" applyFont="1" applyFill="1" applyBorder="1" applyAlignment="1">
      <alignment vertical="center" wrapText="1"/>
    </xf>
    <xf numFmtId="0" fontId="6" fillId="4" borderId="16" xfId="0" applyFont="1" applyFill="1" applyBorder="1" applyAlignment="1">
      <alignment vertical="center" wrapText="1"/>
    </xf>
    <xf numFmtId="0" fontId="6" fillId="4" borderId="0" xfId="0" applyFont="1" applyFill="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5" borderId="13" xfId="0"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22" fillId="6" borderId="1" xfId="0" applyFont="1" applyFill="1" applyBorder="1" applyAlignment="1">
      <alignment vertical="center" wrapText="1"/>
    </xf>
    <xf numFmtId="0" fontId="22" fillId="6" borderId="2" xfId="0" applyFont="1" applyFill="1" applyBorder="1" applyAlignment="1">
      <alignment vertical="center" wrapText="1"/>
    </xf>
    <xf numFmtId="0" fontId="22" fillId="6" borderId="3" xfId="0" applyFont="1" applyFill="1" applyBorder="1" applyAlignment="1">
      <alignment vertical="center" wrapText="1"/>
    </xf>
    <xf numFmtId="0" fontId="22" fillId="6" borderId="4" xfId="0" applyFont="1" applyFill="1" applyBorder="1" applyAlignment="1">
      <alignment horizontal="center" vertical="center"/>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3" xfId="0" applyFont="1" applyFill="1" applyBorder="1" applyAlignment="1">
      <alignment horizontal="center" vertical="center"/>
    </xf>
    <xf numFmtId="0" fontId="22" fillId="6" borderId="7" xfId="0" applyFont="1" applyFill="1" applyBorder="1" applyAlignment="1">
      <alignment horizontal="center" vertical="center" wrapText="1"/>
    </xf>
    <xf numFmtId="0" fontId="22" fillId="6" borderId="8" xfId="0" applyFont="1" applyFill="1" applyBorder="1" applyAlignment="1">
      <alignment vertical="center" wrapText="1"/>
    </xf>
    <xf numFmtId="0" fontId="22" fillId="6" borderId="0" xfId="0" applyFont="1" applyFill="1" applyBorder="1" applyAlignment="1">
      <alignment vertical="center" wrapText="1"/>
    </xf>
    <xf numFmtId="0" fontId="22" fillId="6" borderId="9" xfId="0" applyFont="1" applyFill="1" applyBorder="1" applyAlignment="1">
      <alignment vertical="center" wrapText="1"/>
    </xf>
    <xf numFmtId="0" fontId="22" fillId="6" borderId="4"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12" xfId="0" applyFont="1" applyFill="1" applyBorder="1" applyAlignment="1">
      <alignment horizontal="center" vertical="center" wrapText="1"/>
    </xf>
    <xf numFmtId="0" fontId="22" fillId="6" borderId="10" xfId="0" applyFont="1" applyFill="1" applyBorder="1" applyAlignment="1">
      <alignment vertical="center" wrapText="1"/>
    </xf>
    <xf numFmtId="0" fontId="22" fillId="6" borderId="13" xfId="0" applyFont="1" applyFill="1" applyBorder="1" applyAlignment="1">
      <alignment vertical="center" wrapText="1"/>
    </xf>
    <xf numFmtId="0" fontId="22" fillId="6" borderId="11" xfId="0" applyFont="1" applyFill="1" applyBorder="1" applyAlignment="1">
      <alignment vertical="center" wrapText="1"/>
    </xf>
    <xf numFmtId="0" fontId="23" fillId="6" borderId="4"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14" xfId="0" applyFont="1" applyFill="1" applyBorder="1" applyAlignment="1">
      <alignment horizontal="center" vertical="center"/>
    </xf>
    <xf numFmtId="0" fontId="23" fillId="6" borderId="14" xfId="0" applyFont="1" applyFill="1" applyBorder="1" applyAlignment="1">
      <alignment horizontal="center" vertical="center" wrapText="1"/>
    </xf>
    <xf numFmtId="0" fontId="22" fillId="6" borderId="15" xfId="0" applyFont="1" applyFill="1" applyBorder="1" applyAlignment="1">
      <alignment horizontal="center" vertical="center" wrapText="1"/>
    </xf>
  </cellXfs>
  <cellStyles count="3">
    <cellStyle name="Millares" xfId="1" builtinId="3"/>
    <cellStyle name="Millares 2" xfId="2"/>
    <cellStyle name="Normal" xfId="0" builtinId="0"/>
  </cellStyles>
  <dxfs count="0"/>
  <tableStyles count="0" defaultTableStyle="TableStyleMedium2" defaultPivotStyle="PivotStyleLight16"/>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83"/>
  <sheetViews>
    <sheetView zoomScaleNormal="100" workbookViewId="0">
      <selection activeCell="C14" sqref="C14"/>
    </sheetView>
  </sheetViews>
  <sheetFormatPr baseColWidth="10" defaultColWidth="1.85546875" defaultRowHeight="15" zeroHeight="1" x14ac:dyDescent="0.25"/>
  <cols>
    <col min="1" max="1" width="90.85546875" customWidth="1"/>
    <col min="2" max="3" width="20" style="139" customWidth="1"/>
    <col min="4" max="4" width="94.42578125" customWidth="1"/>
    <col min="5" max="6" width="20" style="139" customWidth="1"/>
    <col min="7" max="255" width="11.42578125" hidden="1" customWidth="1"/>
  </cols>
  <sheetData>
    <row r="1" spans="1:6" ht="21" x14ac:dyDescent="0.25">
      <c r="A1" s="173" t="s">
        <v>598</v>
      </c>
      <c r="B1" s="173"/>
      <c r="C1" s="173"/>
      <c r="D1" s="173"/>
      <c r="E1" s="173"/>
      <c r="F1" s="173"/>
    </row>
    <row r="2" spans="1:6" x14ac:dyDescent="0.25">
      <c r="A2" s="174" t="s">
        <v>115</v>
      </c>
      <c r="B2" s="175"/>
      <c r="C2" s="175"/>
      <c r="D2" s="175"/>
      <c r="E2" s="175"/>
      <c r="F2" s="176"/>
    </row>
    <row r="3" spans="1:6" x14ac:dyDescent="0.25">
      <c r="A3" s="177" t="s">
        <v>597</v>
      </c>
      <c r="B3" s="178"/>
      <c r="C3" s="178"/>
      <c r="D3" s="178"/>
      <c r="E3" s="178"/>
      <c r="F3" s="179"/>
    </row>
    <row r="4" spans="1:6" x14ac:dyDescent="0.25">
      <c r="A4" s="180" t="s">
        <v>474</v>
      </c>
      <c r="B4" s="181"/>
      <c r="C4" s="181"/>
      <c r="D4" s="181"/>
      <c r="E4" s="181"/>
      <c r="F4" s="182"/>
    </row>
    <row r="5" spans="1:6" x14ac:dyDescent="0.25">
      <c r="A5" s="183" t="s">
        <v>119</v>
      </c>
      <c r="B5" s="184"/>
      <c r="C5" s="184"/>
      <c r="D5" s="184"/>
      <c r="E5" s="184"/>
      <c r="F5" s="185"/>
    </row>
    <row r="6" spans="1:6" ht="30" x14ac:dyDescent="0.25">
      <c r="A6" s="172" t="s">
        <v>596</v>
      </c>
      <c r="B6" s="170" t="s">
        <v>595</v>
      </c>
      <c r="C6" s="169" t="s">
        <v>594</v>
      </c>
      <c r="D6" s="171" t="s">
        <v>143</v>
      </c>
      <c r="E6" s="170" t="s">
        <v>595</v>
      </c>
      <c r="F6" s="169" t="s">
        <v>594</v>
      </c>
    </row>
    <row r="7" spans="1:6" x14ac:dyDescent="0.25">
      <c r="A7" s="129" t="s">
        <v>593</v>
      </c>
      <c r="B7" s="159"/>
      <c r="C7" s="159"/>
      <c r="D7" s="158" t="s">
        <v>592</v>
      </c>
      <c r="E7" s="159"/>
      <c r="F7" s="159"/>
    </row>
    <row r="8" spans="1:6" x14ac:dyDescent="0.25">
      <c r="A8" s="129" t="s">
        <v>591</v>
      </c>
      <c r="B8" s="159"/>
      <c r="C8" s="159"/>
      <c r="D8" s="158" t="s">
        <v>590</v>
      </c>
      <c r="E8" s="159"/>
      <c r="F8" s="159"/>
    </row>
    <row r="9" spans="1:6" x14ac:dyDescent="0.25">
      <c r="A9" s="59" t="s">
        <v>589</v>
      </c>
      <c r="B9" s="76">
        <f>SUM(B10:B16)</f>
        <v>1212944675.5000002</v>
      </c>
      <c r="C9" s="76">
        <f>SUM(C10:C16)</f>
        <v>1699789253.28</v>
      </c>
      <c r="D9" s="167" t="s">
        <v>588</v>
      </c>
      <c r="E9" s="76">
        <f>SUM(E10:E18)</f>
        <v>94039331.819999993</v>
      </c>
      <c r="F9" s="76">
        <f>SUM(F10:F18)</f>
        <v>227685849.97999999</v>
      </c>
    </row>
    <row r="10" spans="1:6" x14ac:dyDescent="0.25">
      <c r="A10" s="168" t="s">
        <v>587</v>
      </c>
      <c r="B10" s="79">
        <v>165200</v>
      </c>
      <c r="C10" s="79">
        <v>219200</v>
      </c>
      <c r="D10" s="165" t="s">
        <v>586</v>
      </c>
      <c r="E10" s="79">
        <v>0</v>
      </c>
      <c r="F10" s="79">
        <v>0</v>
      </c>
    </row>
    <row r="11" spans="1:6" x14ac:dyDescent="0.25">
      <c r="A11" s="168" t="s">
        <v>585</v>
      </c>
      <c r="B11" s="79">
        <v>142582927.75999999</v>
      </c>
      <c r="C11" s="79">
        <v>533959905.62</v>
      </c>
      <c r="D11" s="165" t="s">
        <v>584</v>
      </c>
      <c r="E11" s="79">
        <v>20718465.960000001</v>
      </c>
      <c r="F11" s="79">
        <v>9742735.6999999993</v>
      </c>
    </row>
    <row r="12" spans="1:6" x14ac:dyDescent="0.25">
      <c r="A12" s="168" t="s">
        <v>583</v>
      </c>
      <c r="B12" s="79">
        <v>0</v>
      </c>
      <c r="C12" s="79">
        <v>0</v>
      </c>
      <c r="D12" s="165" t="s">
        <v>582</v>
      </c>
      <c r="E12" s="79">
        <v>0</v>
      </c>
      <c r="F12" s="79">
        <v>32921909.170000002</v>
      </c>
    </row>
    <row r="13" spans="1:6" x14ac:dyDescent="0.25">
      <c r="A13" s="168" t="s">
        <v>581</v>
      </c>
      <c r="B13" s="79">
        <v>958658390.10000002</v>
      </c>
      <c r="C13" s="79">
        <v>1037829854.88</v>
      </c>
      <c r="D13" s="165" t="s">
        <v>580</v>
      </c>
      <c r="E13" s="79">
        <v>12774798</v>
      </c>
      <c r="F13" s="79">
        <v>0</v>
      </c>
    </row>
    <row r="14" spans="1:6" x14ac:dyDescent="0.25">
      <c r="A14" s="168" t="s">
        <v>579</v>
      </c>
      <c r="B14" s="79">
        <v>0</v>
      </c>
      <c r="C14" s="79">
        <v>0</v>
      </c>
      <c r="D14" s="165" t="s">
        <v>578</v>
      </c>
      <c r="E14" s="79">
        <v>0</v>
      </c>
      <c r="F14" s="79">
        <v>118849871.06999999</v>
      </c>
    </row>
    <row r="15" spans="1:6" x14ac:dyDescent="0.25">
      <c r="A15" s="168" t="s">
        <v>577</v>
      </c>
      <c r="B15" s="79">
        <v>111538157.64</v>
      </c>
      <c r="C15" s="79">
        <v>127780292.78</v>
      </c>
      <c r="D15" s="165" t="s">
        <v>576</v>
      </c>
      <c r="E15" s="79">
        <v>0</v>
      </c>
      <c r="F15" s="79">
        <v>0</v>
      </c>
    </row>
    <row r="16" spans="1:6" x14ac:dyDescent="0.25">
      <c r="A16" s="168" t="s">
        <v>575</v>
      </c>
      <c r="B16" s="79">
        <v>0</v>
      </c>
      <c r="C16" s="79">
        <v>0</v>
      </c>
      <c r="D16" s="165" t="s">
        <v>574</v>
      </c>
      <c r="E16" s="79">
        <v>23631190.579999998</v>
      </c>
      <c r="F16" s="79">
        <v>28423748.690000001</v>
      </c>
    </row>
    <row r="17" spans="1:6" x14ac:dyDescent="0.25">
      <c r="A17" s="59" t="s">
        <v>573</v>
      </c>
      <c r="B17" s="76">
        <f>SUM(B18:B24)</f>
        <v>60879907.590000004</v>
      </c>
      <c r="C17" s="76">
        <f>SUM(C18:C24)</f>
        <v>46160839.640000001</v>
      </c>
      <c r="D17" s="165" t="s">
        <v>572</v>
      </c>
      <c r="E17" s="79">
        <v>0</v>
      </c>
      <c r="F17" s="79">
        <v>0</v>
      </c>
    </row>
    <row r="18" spans="1:6" x14ac:dyDescent="0.25">
      <c r="A18" s="166" t="s">
        <v>571</v>
      </c>
      <c r="B18" s="79">
        <v>0</v>
      </c>
      <c r="C18" s="79">
        <v>0</v>
      </c>
      <c r="D18" s="165" t="s">
        <v>570</v>
      </c>
      <c r="E18" s="79">
        <v>36914877.280000001</v>
      </c>
      <c r="F18" s="79">
        <v>37747585.350000001</v>
      </c>
    </row>
    <row r="19" spans="1:6" x14ac:dyDescent="0.25">
      <c r="A19" s="166" t="s">
        <v>569</v>
      </c>
      <c r="B19" s="79">
        <v>0</v>
      </c>
      <c r="C19" s="79">
        <v>0</v>
      </c>
      <c r="D19" s="167" t="s">
        <v>568</v>
      </c>
      <c r="E19" s="76">
        <f>SUM(E20:E22)</f>
        <v>0</v>
      </c>
      <c r="F19" s="76">
        <f>SUM(F20:F22)</f>
        <v>0</v>
      </c>
    </row>
    <row r="20" spans="1:6" x14ac:dyDescent="0.25">
      <c r="A20" s="166" t="s">
        <v>567</v>
      </c>
      <c r="B20" s="79">
        <v>959150.99</v>
      </c>
      <c r="C20" s="79">
        <v>3073740.54</v>
      </c>
      <c r="D20" s="165" t="s">
        <v>566</v>
      </c>
      <c r="E20" s="79">
        <v>0</v>
      </c>
      <c r="F20" s="79">
        <v>0</v>
      </c>
    </row>
    <row r="21" spans="1:6" x14ac:dyDescent="0.25">
      <c r="A21" s="166" t="s">
        <v>565</v>
      </c>
      <c r="B21" s="79">
        <v>5343012</v>
      </c>
      <c r="C21" s="79">
        <v>367874</v>
      </c>
      <c r="D21" s="165" t="s">
        <v>564</v>
      </c>
      <c r="E21" s="79">
        <v>0</v>
      </c>
      <c r="F21" s="79">
        <v>0</v>
      </c>
    </row>
    <row r="22" spans="1:6" x14ac:dyDescent="0.25">
      <c r="A22" s="166" t="s">
        <v>563</v>
      </c>
      <c r="B22" s="79">
        <v>53965005.200000003</v>
      </c>
      <c r="C22" s="79">
        <v>27437813</v>
      </c>
      <c r="D22" s="165" t="s">
        <v>562</v>
      </c>
      <c r="E22" s="79">
        <v>0</v>
      </c>
      <c r="F22" s="79">
        <v>0</v>
      </c>
    </row>
    <row r="23" spans="1:6" x14ac:dyDescent="0.25">
      <c r="A23" s="166" t="s">
        <v>561</v>
      </c>
      <c r="B23" s="79">
        <v>612739.4</v>
      </c>
      <c r="C23" s="79">
        <v>15281412.1</v>
      </c>
      <c r="D23" s="167" t="s">
        <v>560</v>
      </c>
      <c r="E23" s="76">
        <f>E24+E25</f>
        <v>49584189.380000003</v>
      </c>
      <c r="F23" s="76">
        <f>F24+F25</f>
        <v>42962878.549999997</v>
      </c>
    </row>
    <row r="24" spans="1:6" x14ac:dyDescent="0.25">
      <c r="A24" s="166" t="s">
        <v>559</v>
      </c>
      <c r="B24" s="79">
        <v>0</v>
      </c>
      <c r="C24" s="79">
        <v>0</v>
      </c>
      <c r="D24" s="165" t="s">
        <v>558</v>
      </c>
      <c r="E24" s="79">
        <v>49584189.380000003</v>
      </c>
      <c r="F24" s="79">
        <v>42962878.549999997</v>
      </c>
    </row>
    <row r="25" spans="1:6" x14ac:dyDescent="0.25">
      <c r="A25" s="59" t="s">
        <v>557</v>
      </c>
      <c r="B25" s="76">
        <f>SUM(B26:B30)</f>
        <v>4528748.45</v>
      </c>
      <c r="C25" s="76">
        <f>SUM(C26:C30)</f>
        <v>54244580.370000005</v>
      </c>
      <c r="D25" s="165" t="s">
        <v>556</v>
      </c>
      <c r="E25" s="79">
        <v>0</v>
      </c>
      <c r="F25" s="79">
        <v>0</v>
      </c>
    </row>
    <row r="26" spans="1:6" x14ac:dyDescent="0.25">
      <c r="A26" s="166" t="s">
        <v>555</v>
      </c>
      <c r="B26" s="79">
        <v>0</v>
      </c>
      <c r="C26" s="79">
        <v>0</v>
      </c>
      <c r="D26" s="167" t="s">
        <v>554</v>
      </c>
      <c r="E26" s="76">
        <v>0</v>
      </c>
      <c r="F26" s="76">
        <v>0</v>
      </c>
    </row>
    <row r="27" spans="1:6" x14ac:dyDescent="0.25">
      <c r="A27" s="166" t="s">
        <v>553</v>
      </c>
      <c r="B27" s="79">
        <v>4140610.03</v>
      </c>
      <c r="C27" s="79">
        <v>1139482.6000000001</v>
      </c>
      <c r="D27" s="167" t="s">
        <v>552</v>
      </c>
      <c r="E27" s="76">
        <f>SUM(E28:E30)</f>
        <v>0</v>
      </c>
      <c r="F27" s="76">
        <f>SUM(F28:F30)</f>
        <v>0</v>
      </c>
    </row>
    <row r="28" spans="1:6" x14ac:dyDescent="0.25">
      <c r="A28" s="166" t="s">
        <v>551</v>
      </c>
      <c r="B28" s="79">
        <v>0</v>
      </c>
      <c r="C28" s="79">
        <v>0</v>
      </c>
      <c r="D28" s="165" t="s">
        <v>550</v>
      </c>
      <c r="E28" s="79">
        <v>0</v>
      </c>
      <c r="F28" s="79">
        <v>0</v>
      </c>
    </row>
    <row r="29" spans="1:6" x14ac:dyDescent="0.25">
      <c r="A29" s="166" t="s">
        <v>549</v>
      </c>
      <c r="B29" s="79">
        <v>388138.42</v>
      </c>
      <c r="C29" s="79">
        <v>53105097.770000003</v>
      </c>
      <c r="D29" s="165" t="s">
        <v>548</v>
      </c>
      <c r="E29" s="79">
        <v>0</v>
      </c>
      <c r="F29" s="79">
        <v>0</v>
      </c>
    </row>
    <row r="30" spans="1:6" x14ac:dyDescent="0.25">
      <c r="A30" s="166" t="s">
        <v>547</v>
      </c>
      <c r="B30" s="79">
        <v>0</v>
      </c>
      <c r="C30" s="79">
        <v>0</v>
      </c>
      <c r="D30" s="165" t="s">
        <v>546</v>
      </c>
      <c r="E30" s="79">
        <v>0</v>
      </c>
      <c r="F30" s="79">
        <v>0</v>
      </c>
    </row>
    <row r="31" spans="1:6" x14ac:dyDescent="0.25">
      <c r="A31" s="59" t="s">
        <v>545</v>
      </c>
      <c r="B31" s="76">
        <f>SUM(B32:B36)</f>
        <v>0</v>
      </c>
      <c r="C31" s="76">
        <f>SUM(C32:C36)</f>
        <v>0</v>
      </c>
      <c r="D31" s="167" t="s">
        <v>544</v>
      </c>
      <c r="E31" s="76">
        <f>SUM(E32:E37)</f>
        <v>107421041.55000001</v>
      </c>
      <c r="F31" s="76">
        <f>SUM(F32:F37)</f>
        <v>120700148.02</v>
      </c>
    </row>
    <row r="32" spans="1:6" x14ac:dyDescent="0.25">
      <c r="A32" s="166" t="s">
        <v>543</v>
      </c>
      <c r="B32" s="79">
        <v>0</v>
      </c>
      <c r="C32" s="79">
        <v>0</v>
      </c>
      <c r="D32" s="165" t="s">
        <v>542</v>
      </c>
      <c r="E32" s="79">
        <v>61993292.670000002</v>
      </c>
      <c r="F32" s="79">
        <v>75586802.689999998</v>
      </c>
    </row>
    <row r="33" spans="1:6" x14ac:dyDescent="0.25">
      <c r="A33" s="166" t="s">
        <v>541</v>
      </c>
      <c r="B33" s="79">
        <v>0</v>
      </c>
      <c r="C33" s="79">
        <v>0</v>
      </c>
      <c r="D33" s="165" t="s">
        <v>540</v>
      </c>
      <c r="E33" s="79">
        <v>45427748.880000003</v>
      </c>
      <c r="F33" s="79">
        <v>45113345.329999998</v>
      </c>
    </row>
    <row r="34" spans="1:6" x14ac:dyDescent="0.25">
      <c r="A34" s="166" t="s">
        <v>539</v>
      </c>
      <c r="B34" s="79">
        <v>0</v>
      </c>
      <c r="C34" s="79">
        <v>0</v>
      </c>
      <c r="D34" s="165" t="s">
        <v>538</v>
      </c>
      <c r="E34" s="79">
        <v>0</v>
      </c>
      <c r="F34" s="79">
        <v>0</v>
      </c>
    </row>
    <row r="35" spans="1:6" x14ac:dyDescent="0.25">
      <c r="A35" s="166" t="s">
        <v>537</v>
      </c>
      <c r="B35" s="79">
        <v>0</v>
      </c>
      <c r="C35" s="79">
        <v>0</v>
      </c>
      <c r="D35" s="165" t="s">
        <v>536</v>
      </c>
      <c r="E35" s="79">
        <v>0</v>
      </c>
      <c r="F35" s="79">
        <v>0</v>
      </c>
    </row>
    <row r="36" spans="1:6" x14ac:dyDescent="0.25">
      <c r="A36" s="166" t="s">
        <v>535</v>
      </c>
      <c r="B36" s="79">
        <v>0</v>
      </c>
      <c r="C36" s="79">
        <v>0</v>
      </c>
      <c r="D36" s="165" t="s">
        <v>534</v>
      </c>
      <c r="E36" s="79">
        <v>0</v>
      </c>
      <c r="F36" s="79">
        <v>0</v>
      </c>
    </row>
    <row r="37" spans="1:6" x14ac:dyDescent="0.25">
      <c r="A37" s="59" t="s">
        <v>533</v>
      </c>
      <c r="B37" s="79">
        <v>0</v>
      </c>
      <c r="C37" s="79">
        <v>0</v>
      </c>
      <c r="D37" s="165" t="s">
        <v>532</v>
      </c>
      <c r="E37" s="79">
        <v>0</v>
      </c>
      <c r="F37" s="79">
        <v>0</v>
      </c>
    </row>
    <row r="38" spans="1:6" x14ac:dyDescent="0.25">
      <c r="A38" s="59" t="s">
        <v>531</v>
      </c>
      <c r="B38" s="76">
        <f>SUM(B39:B40)</f>
        <v>0</v>
      </c>
      <c r="C38" s="76">
        <f>SUM(C39:C40)</f>
        <v>0</v>
      </c>
      <c r="D38" s="167" t="s">
        <v>530</v>
      </c>
      <c r="E38" s="76">
        <f>SUM(E39:E41)</f>
        <v>0</v>
      </c>
      <c r="F38" s="76">
        <f>SUM(F39:F41)</f>
        <v>0</v>
      </c>
    </row>
    <row r="39" spans="1:6" x14ac:dyDescent="0.25">
      <c r="A39" s="166" t="s">
        <v>529</v>
      </c>
      <c r="B39" s="79">
        <v>0</v>
      </c>
      <c r="C39" s="79">
        <v>0</v>
      </c>
      <c r="D39" s="165" t="s">
        <v>528</v>
      </c>
      <c r="E39" s="79">
        <v>0</v>
      </c>
      <c r="F39" s="79">
        <v>0</v>
      </c>
    </row>
    <row r="40" spans="1:6" x14ac:dyDescent="0.25">
      <c r="A40" s="166" t="s">
        <v>527</v>
      </c>
      <c r="B40" s="79">
        <v>0</v>
      </c>
      <c r="C40" s="79">
        <v>0</v>
      </c>
      <c r="D40" s="165" t="s">
        <v>526</v>
      </c>
      <c r="E40" s="79">
        <v>0</v>
      </c>
      <c r="F40" s="79">
        <v>0</v>
      </c>
    </row>
    <row r="41" spans="1:6" x14ac:dyDescent="0.25">
      <c r="A41" s="59" t="s">
        <v>525</v>
      </c>
      <c r="B41" s="76">
        <f>SUM(B42:B45)</f>
        <v>368745</v>
      </c>
      <c r="C41" s="76">
        <f>SUM(C42:C45)</f>
        <v>368745</v>
      </c>
      <c r="D41" s="165" t="s">
        <v>524</v>
      </c>
      <c r="E41" s="79">
        <v>0</v>
      </c>
      <c r="F41" s="79">
        <v>0</v>
      </c>
    </row>
    <row r="42" spans="1:6" x14ac:dyDescent="0.25">
      <c r="A42" s="166" t="s">
        <v>523</v>
      </c>
      <c r="B42" s="79">
        <v>368745</v>
      </c>
      <c r="C42" s="79">
        <v>368745</v>
      </c>
      <c r="D42" s="167" t="s">
        <v>522</v>
      </c>
      <c r="E42" s="76">
        <f>SUM(E43:E45)</f>
        <v>0</v>
      </c>
      <c r="F42" s="76">
        <f>SUM(F43:F45)</f>
        <v>0</v>
      </c>
    </row>
    <row r="43" spans="1:6" x14ac:dyDescent="0.25">
      <c r="A43" s="166" t="s">
        <v>521</v>
      </c>
      <c r="B43" s="79">
        <v>0</v>
      </c>
      <c r="C43" s="79">
        <v>0</v>
      </c>
      <c r="D43" s="165" t="s">
        <v>520</v>
      </c>
      <c r="E43" s="79">
        <v>0</v>
      </c>
      <c r="F43" s="79">
        <v>0</v>
      </c>
    </row>
    <row r="44" spans="1:6" x14ac:dyDescent="0.25">
      <c r="A44" s="166" t="s">
        <v>519</v>
      </c>
      <c r="B44" s="79">
        <v>0</v>
      </c>
      <c r="C44" s="79">
        <v>0</v>
      </c>
      <c r="D44" s="165" t="s">
        <v>518</v>
      </c>
      <c r="E44" s="79">
        <v>0</v>
      </c>
      <c r="F44" s="79">
        <v>0</v>
      </c>
    </row>
    <row r="45" spans="1:6" x14ac:dyDescent="0.25">
      <c r="A45" s="166" t="s">
        <v>517</v>
      </c>
      <c r="B45" s="79">
        <v>0</v>
      </c>
      <c r="C45" s="79">
        <v>0</v>
      </c>
      <c r="D45" s="165" t="s">
        <v>516</v>
      </c>
      <c r="E45" s="79">
        <v>0</v>
      </c>
      <c r="F45" s="79">
        <v>0</v>
      </c>
    </row>
    <row r="46" spans="1:6" x14ac:dyDescent="0.25">
      <c r="A46" s="55"/>
      <c r="B46" s="82"/>
      <c r="C46" s="82"/>
      <c r="D46" s="55"/>
      <c r="E46" s="82"/>
      <c r="F46" s="82"/>
    </row>
    <row r="47" spans="1:6" x14ac:dyDescent="0.25">
      <c r="A47" s="59" t="s">
        <v>515</v>
      </c>
      <c r="B47" s="76">
        <f>B9+B17+B25+B31+B38+B41</f>
        <v>1278722076.5400002</v>
      </c>
      <c r="C47" s="76">
        <f>C9+C17+C25+C31+C38+C41</f>
        <v>1800563418.29</v>
      </c>
      <c r="D47" s="158" t="s">
        <v>514</v>
      </c>
      <c r="E47" s="76">
        <f>E9+E19+E23+E26+E27+E31+E38+E42</f>
        <v>251044562.75</v>
      </c>
      <c r="F47" s="76">
        <f>F9+F19+F23+F26+F27+F31+F38+F42</f>
        <v>391348876.54999995</v>
      </c>
    </row>
    <row r="48" spans="1:6" x14ac:dyDescent="0.25">
      <c r="A48" s="55"/>
      <c r="B48" s="82"/>
      <c r="C48" s="82"/>
      <c r="D48" s="55"/>
      <c r="E48" s="82"/>
      <c r="F48" s="82"/>
    </row>
    <row r="49" spans="1:6" x14ac:dyDescent="0.25">
      <c r="A49" s="129" t="s">
        <v>513</v>
      </c>
      <c r="B49" s="82"/>
      <c r="C49" s="82"/>
      <c r="D49" s="158" t="s">
        <v>512</v>
      </c>
      <c r="E49" s="82"/>
      <c r="F49" s="82"/>
    </row>
    <row r="50" spans="1:6" x14ac:dyDescent="0.25">
      <c r="A50" s="91" t="s">
        <v>511</v>
      </c>
      <c r="B50" s="79">
        <v>97622992.079999998</v>
      </c>
      <c r="C50" s="79">
        <v>79852088.120000005</v>
      </c>
      <c r="D50" s="160" t="s">
        <v>510</v>
      </c>
      <c r="E50" s="79">
        <v>0</v>
      </c>
      <c r="F50" s="79">
        <v>0</v>
      </c>
    </row>
    <row r="51" spans="1:6" x14ac:dyDescent="0.25">
      <c r="A51" s="91" t="s">
        <v>509</v>
      </c>
      <c r="B51" s="79">
        <v>162763918.88</v>
      </c>
      <c r="C51" s="79">
        <v>150105643.19999999</v>
      </c>
      <c r="D51" s="160" t="s">
        <v>508</v>
      </c>
      <c r="E51" s="79">
        <v>0</v>
      </c>
      <c r="F51" s="79">
        <v>0</v>
      </c>
    </row>
    <row r="52" spans="1:6" x14ac:dyDescent="0.25">
      <c r="A52" s="91" t="s">
        <v>507</v>
      </c>
      <c r="B52" s="79">
        <v>13900121379.49</v>
      </c>
      <c r="C52" s="79">
        <v>13032210788.34</v>
      </c>
      <c r="D52" s="160" t="s">
        <v>506</v>
      </c>
      <c r="E52" s="79">
        <v>2207137578.54</v>
      </c>
      <c r="F52" s="79">
        <v>2256721767.9200001</v>
      </c>
    </row>
    <row r="53" spans="1:6" x14ac:dyDescent="0.25">
      <c r="A53" s="91" t="s">
        <v>505</v>
      </c>
      <c r="B53" s="79">
        <v>1594224824.3699999</v>
      </c>
      <c r="C53" s="79">
        <v>1618217133.78</v>
      </c>
      <c r="D53" s="160" t="s">
        <v>504</v>
      </c>
      <c r="E53" s="79">
        <v>13500000</v>
      </c>
      <c r="F53" s="79">
        <v>13200000</v>
      </c>
    </row>
    <row r="54" spans="1:6" x14ac:dyDescent="0.25">
      <c r="A54" s="91" t="s">
        <v>503</v>
      </c>
      <c r="B54" s="79">
        <v>92366214.400000006</v>
      </c>
      <c r="C54" s="79">
        <v>61730276.909999996</v>
      </c>
      <c r="D54" s="160" t="s">
        <v>502</v>
      </c>
      <c r="E54" s="79">
        <v>0</v>
      </c>
      <c r="F54" s="79">
        <v>0</v>
      </c>
    </row>
    <row r="55" spans="1:6" x14ac:dyDescent="0.25">
      <c r="A55" s="91" t="s">
        <v>501</v>
      </c>
      <c r="B55" s="79">
        <v>-1197775639.53</v>
      </c>
      <c r="C55" s="79">
        <v>-1225068706.6500001</v>
      </c>
      <c r="D55" s="164" t="s">
        <v>500</v>
      </c>
      <c r="E55" s="79">
        <v>0</v>
      </c>
      <c r="F55" s="79">
        <v>0</v>
      </c>
    </row>
    <row r="56" spans="1:6" x14ac:dyDescent="0.25">
      <c r="A56" s="91" t="s">
        <v>499</v>
      </c>
      <c r="B56" s="79">
        <v>0</v>
      </c>
      <c r="C56" s="79">
        <v>0</v>
      </c>
      <c r="D56" s="55"/>
      <c r="E56" s="82"/>
      <c r="F56" s="82"/>
    </row>
    <row r="57" spans="1:6" x14ac:dyDescent="0.25">
      <c r="A57" s="91" t="s">
        <v>498</v>
      </c>
      <c r="B57" s="79">
        <v>0</v>
      </c>
      <c r="C57" s="79">
        <v>0</v>
      </c>
      <c r="D57" s="158" t="s">
        <v>497</v>
      </c>
      <c r="E57" s="76">
        <f>SUM(E50:E55)</f>
        <v>2220637578.54</v>
      </c>
      <c r="F57" s="76">
        <f>SUM(F50:F55)</f>
        <v>2269921767.9200001</v>
      </c>
    </row>
    <row r="58" spans="1:6" x14ac:dyDescent="0.25">
      <c r="A58" s="91" t="s">
        <v>496</v>
      </c>
      <c r="B58" s="79">
        <v>0</v>
      </c>
      <c r="C58" s="79">
        <v>0</v>
      </c>
      <c r="D58" s="55"/>
      <c r="E58" s="82"/>
      <c r="F58" s="82"/>
    </row>
    <row r="59" spans="1:6" x14ac:dyDescent="0.25">
      <c r="A59" s="55"/>
      <c r="B59" s="82"/>
      <c r="C59" s="82"/>
      <c r="D59" s="158" t="s">
        <v>495</v>
      </c>
      <c r="E59" s="76">
        <f>E47+E57</f>
        <v>2471682141.29</v>
      </c>
      <c r="F59" s="76">
        <f>F47+F57</f>
        <v>2661270644.4700003</v>
      </c>
    </row>
    <row r="60" spans="1:6" x14ac:dyDescent="0.25">
      <c r="A60" s="59" t="s">
        <v>494</v>
      </c>
      <c r="B60" s="76">
        <f>SUM(B50:B58)</f>
        <v>14649323689.689999</v>
      </c>
      <c r="C60" s="76">
        <f>SUM(C50:C58)</f>
        <v>13717047223.700001</v>
      </c>
      <c r="D60" s="55"/>
      <c r="E60" s="82"/>
      <c r="F60" s="82"/>
    </row>
    <row r="61" spans="1:6" x14ac:dyDescent="0.25">
      <c r="A61" s="55"/>
      <c r="B61" s="82"/>
      <c r="C61" s="82"/>
      <c r="D61" s="163" t="s">
        <v>493</v>
      </c>
      <c r="E61" s="82"/>
      <c r="F61" s="82"/>
    </row>
    <row r="62" spans="1:6" x14ac:dyDescent="0.25">
      <c r="A62" s="59" t="s">
        <v>492</v>
      </c>
      <c r="B62" s="76">
        <f>SUM(B47+B60)</f>
        <v>15928045766.23</v>
      </c>
      <c r="C62" s="76">
        <f>SUM(C47+C60)</f>
        <v>15517610641.990002</v>
      </c>
      <c r="D62" s="55"/>
      <c r="E62" s="82"/>
      <c r="F62" s="82"/>
    </row>
    <row r="63" spans="1:6" x14ac:dyDescent="0.25">
      <c r="A63" s="55"/>
      <c r="B63" s="159"/>
      <c r="C63" s="159"/>
      <c r="D63" s="158" t="s">
        <v>491</v>
      </c>
      <c r="E63" s="76">
        <f>SUM(E64:E66)</f>
        <v>3338405436.3499999</v>
      </c>
      <c r="F63" s="76">
        <f>SUM(F64:F66)</f>
        <v>3494186090.5900002</v>
      </c>
    </row>
    <row r="64" spans="1:6" x14ac:dyDescent="0.25">
      <c r="A64" s="55"/>
      <c r="B64" s="159"/>
      <c r="C64" s="159"/>
      <c r="D64" s="161" t="s">
        <v>490</v>
      </c>
      <c r="E64" s="79">
        <v>2829825052.6399999</v>
      </c>
      <c r="F64" s="79">
        <v>3081590854.1300001</v>
      </c>
    </row>
    <row r="65" spans="1:6" x14ac:dyDescent="0.25">
      <c r="A65" s="55"/>
      <c r="B65" s="159"/>
      <c r="C65" s="159"/>
      <c r="D65" s="162" t="s">
        <v>489</v>
      </c>
      <c r="E65" s="79">
        <v>508580383.70999998</v>
      </c>
      <c r="F65" s="79">
        <v>412595236.45999998</v>
      </c>
    </row>
    <row r="66" spans="1:6" x14ac:dyDescent="0.25">
      <c r="A66" s="55"/>
      <c r="B66" s="159"/>
      <c r="C66" s="159"/>
      <c r="D66" s="161" t="s">
        <v>488</v>
      </c>
      <c r="E66" s="79">
        <v>0</v>
      </c>
      <c r="F66" s="79">
        <v>0</v>
      </c>
    </row>
    <row r="67" spans="1:6" x14ac:dyDescent="0.25">
      <c r="A67" s="55"/>
      <c r="B67" s="159"/>
      <c r="C67" s="159"/>
      <c r="D67" s="55"/>
      <c r="E67" s="82"/>
      <c r="F67" s="82"/>
    </row>
    <row r="68" spans="1:6" x14ac:dyDescent="0.25">
      <c r="A68" s="55"/>
      <c r="B68" s="159"/>
      <c r="C68" s="159"/>
      <c r="D68" s="158" t="s">
        <v>487</v>
      </c>
      <c r="E68" s="76">
        <f>SUM(E69:E73)</f>
        <v>10117958188.59</v>
      </c>
      <c r="F68" s="76">
        <f>SUM(F69:F73)</f>
        <v>9362153906.9299984</v>
      </c>
    </row>
    <row r="69" spans="1:6" x14ac:dyDescent="0.25">
      <c r="A69" s="134"/>
      <c r="B69" s="159"/>
      <c r="C69" s="159"/>
      <c r="D69" s="161" t="s">
        <v>486</v>
      </c>
      <c r="E69" s="79">
        <v>803931218.59000003</v>
      </c>
      <c r="F69" s="79">
        <v>1533697604.9899979</v>
      </c>
    </row>
    <row r="70" spans="1:6" x14ac:dyDescent="0.25">
      <c r="A70" s="134"/>
      <c r="B70" s="159"/>
      <c r="C70" s="159"/>
      <c r="D70" s="161" t="s">
        <v>485</v>
      </c>
      <c r="E70" s="79">
        <v>8717903173.4799995</v>
      </c>
      <c r="F70" s="79">
        <v>7277956924.1999998</v>
      </c>
    </row>
    <row r="71" spans="1:6" x14ac:dyDescent="0.25">
      <c r="A71" s="134"/>
      <c r="B71" s="159"/>
      <c r="C71" s="159"/>
      <c r="D71" s="161" t="s">
        <v>484</v>
      </c>
      <c r="E71" s="79">
        <v>596123796.51999998</v>
      </c>
      <c r="F71" s="79">
        <v>550499377.74000001</v>
      </c>
    </row>
    <row r="72" spans="1:6" x14ac:dyDescent="0.25">
      <c r="A72" s="134"/>
      <c r="B72" s="159"/>
      <c r="C72" s="159"/>
      <c r="D72" s="161" t="s">
        <v>483</v>
      </c>
      <c r="E72" s="79">
        <v>0</v>
      </c>
      <c r="F72" s="79">
        <v>0</v>
      </c>
    </row>
    <row r="73" spans="1:6" x14ac:dyDescent="0.25">
      <c r="A73" s="134"/>
      <c r="B73" s="159"/>
      <c r="C73" s="159"/>
      <c r="D73" s="161" t="s">
        <v>482</v>
      </c>
      <c r="E73" s="79">
        <v>0</v>
      </c>
      <c r="F73" s="79">
        <v>0</v>
      </c>
    </row>
    <row r="74" spans="1:6" x14ac:dyDescent="0.25">
      <c r="A74" s="134"/>
      <c r="B74" s="159"/>
      <c r="C74" s="159"/>
      <c r="D74" s="55"/>
      <c r="E74" s="82"/>
      <c r="F74" s="82"/>
    </row>
    <row r="75" spans="1:6" x14ac:dyDescent="0.25">
      <c r="A75" s="134"/>
      <c r="B75" s="159"/>
      <c r="C75" s="159"/>
      <c r="D75" s="158" t="s">
        <v>481</v>
      </c>
      <c r="E75" s="76">
        <f>E76+E77</f>
        <v>0</v>
      </c>
      <c r="F75" s="76">
        <f>F76+F77</f>
        <v>0</v>
      </c>
    </row>
    <row r="76" spans="1:6" x14ac:dyDescent="0.25">
      <c r="A76" s="134"/>
      <c r="B76" s="159"/>
      <c r="C76" s="159"/>
      <c r="D76" s="160" t="s">
        <v>480</v>
      </c>
      <c r="E76" s="79">
        <v>0</v>
      </c>
      <c r="F76" s="79">
        <v>0</v>
      </c>
    </row>
    <row r="77" spans="1:6" x14ac:dyDescent="0.25">
      <c r="A77" s="134"/>
      <c r="B77" s="159"/>
      <c r="C77" s="159"/>
      <c r="D77" s="160" t="s">
        <v>479</v>
      </c>
      <c r="E77" s="79">
        <v>0</v>
      </c>
      <c r="F77" s="79">
        <v>0</v>
      </c>
    </row>
    <row r="78" spans="1:6" x14ac:dyDescent="0.25">
      <c r="A78" s="134"/>
      <c r="B78" s="159"/>
      <c r="C78" s="159"/>
      <c r="D78" s="55"/>
      <c r="E78" s="82"/>
      <c r="F78" s="82"/>
    </row>
    <row r="79" spans="1:6" x14ac:dyDescent="0.25">
      <c r="A79" s="134"/>
      <c r="B79" s="159"/>
      <c r="C79" s="159"/>
      <c r="D79" s="158" t="s">
        <v>478</v>
      </c>
      <c r="E79" s="76">
        <f>E63+E68+E75</f>
        <v>13456363624.940001</v>
      </c>
      <c r="F79" s="76">
        <f>F63+F68+F75</f>
        <v>12856339997.519999</v>
      </c>
    </row>
    <row r="80" spans="1:6" x14ac:dyDescent="0.25">
      <c r="A80" s="134"/>
      <c r="B80" s="159"/>
      <c r="C80" s="159"/>
      <c r="D80" s="55"/>
      <c r="E80" s="82"/>
      <c r="F80" s="82"/>
    </row>
    <row r="81" spans="1:6" x14ac:dyDescent="0.25">
      <c r="A81" s="134"/>
      <c r="B81" s="159"/>
      <c r="C81" s="159"/>
      <c r="D81" s="158" t="s">
        <v>477</v>
      </c>
      <c r="E81" s="76">
        <f>E59+E79</f>
        <v>15928045766.23</v>
      </c>
      <c r="F81" s="76">
        <f>F59+F79</f>
        <v>15517610641.989998</v>
      </c>
    </row>
    <row r="82" spans="1:6" x14ac:dyDescent="0.25">
      <c r="A82" s="92"/>
      <c r="B82" s="157"/>
      <c r="C82" s="157"/>
      <c r="D82" s="60"/>
      <c r="E82" s="157"/>
      <c r="F82" s="157"/>
    </row>
    <row r="83" spans="1:6" x14ac:dyDescent="0.25"/>
  </sheetData>
  <mergeCells count="5">
    <mergeCell ref="A1:F1"/>
    <mergeCell ref="A2:F2"/>
    <mergeCell ref="A3:F3"/>
    <mergeCell ref="A4:F4"/>
    <mergeCell ref="A5:F5"/>
  </mergeCells>
  <dataValidations count="3">
    <dataValidation allowBlank="1" showInputMessage="1" showErrorMessage="1" prompt="20XN (d)"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dataValidation allowBlank="1" showInputMessage="1" showErrorMessage="1" prompt="31 de diciembre de 20XN-1 (e)"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dataValidation type="decimal" allowBlank="1" showInputMessage="1" showErrorMessage="1" sqref="E50:F81 JA50:JB81 SW50:SX81 ACS50:ACT81 AMO50:AMP81 AWK50:AWL81 BGG50:BGH81 BQC50:BQD81 BZY50:BZZ81 CJU50:CJV81 CTQ50:CTR81 DDM50:DDN81 DNI50:DNJ81 DXE50:DXF81 EHA50:EHB81 EQW50:EQX81 FAS50:FAT81 FKO50:FKP81 FUK50:FUL81 GEG50:GEH81 GOC50:GOD81 GXY50:GXZ81 HHU50:HHV81 HRQ50:HRR81 IBM50:IBN81 ILI50:ILJ81 IVE50:IVF81 JFA50:JFB81 JOW50:JOX81 JYS50:JYT81 KIO50:KIP81 KSK50:KSL81 LCG50:LCH81 LMC50:LMD81 LVY50:LVZ81 MFU50:MFV81 MPQ50:MPR81 MZM50:MZN81 NJI50:NJJ81 NTE50:NTF81 ODA50:ODB81 OMW50:OMX81 OWS50:OWT81 PGO50:PGP81 PQK50:PQL81 QAG50:QAH81 QKC50:QKD81 QTY50:QTZ81 RDU50:RDV81 RNQ50:RNR81 RXM50:RXN81 SHI50:SHJ81 SRE50:SRF81 TBA50:TBB81 TKW50:TKX81 TUS50:TUT81 UEO50:UEP81 UOK50:UOL81 UYG50:UYH81 VIC50:VID81 VRY50:VRZ81 WBU50:WBV81 WLQ50:WLR81 WVM50:WVN81 E65586:F65617 JA65586:JB65617 SW65586:SX65617 ACS65586:ACT65617 AMO65586:AMP65617 AWK65586:AWL65617 BGG65586:BGH65617 BQC65586:BQD65617 BZY65586:BZZ65617 CJU65586:CJV65617 CTQ65586:CTR65617 DDM65586:DDN65617 DNI65586:DNJ65617 DXE65586:DXF65617 EHA65586:EHB65617 EQW65586:EQX65617 FAS65586:FAT65617 FKO65586:FKP65617 FUK65586:FUL65617 GEG65586:GEH65617 GOC65586:GOD65617 GXY65586:GXZ65617 HHU65586:HHV65617 HRQ65586:HRR65617 IBM65586:IBN65617 ILI65586:ILJ65617 IVE65586:IVF65617 JFA65586:JFB65617 JOW65586:JOX65617 JYS65586:JYT65617 KIO65586:KIP65617 KSK65586:KSL65617 LCG65586:LCH65617 LMC65586:LMD65617 LVY65586:LVZ65617 MFU65586:MFV65617 MPQ65586:MPR65617 MZM65586:MZN65617 NJI65586:NJJ65617 NTE65586:NTF65617 ODA65586:ODB65617 OMW65586:OMX65617 OWS65586:OWT65617 PGO65586:PGP65617 PQK65586:PQL65617 QAG65586:QAH65617 QKC65586:QKD65617 QTY65586:QTZ65617 RDU65586:RDV65617 RNQ65586:RNR65617 RXM65586:RXN65617 SHI65586:SHJ65617 SRE65586:SRF65617 TBA65586:TBB65617 TKW65586:TKX65617 TUS65586:TUT65617 UEO65586:UEP65617 UOK65586:UOL65617 UYG65586:UYH65617 VIC65586:VID65617 VRY65586:VRZ65617 WBU65586:WBV65617 WLQ65586:WLR65617 WVM65586:WVN65617 E131122:F131153 JA131122:JB131153 SW131122:SX131153 ACS131122:ACT131153 AMO131122:AMP131153 AWK131122:AWL131153 BGG131122:BGH131153 BQC131122:BQD131153 BZY131122:BZZ131153 CJU131122:CJV131153 CTQ131122:CTR131153 DDM131122:DDN131153 DNI131122:DNJ131153 DXE131122:DXF131153 EHA131122:EHB131153 EQW131122:EQX131153 FAS131122:FAT131153 FKO131122:FKP131153 FUK131122:FUL131153 GEG131122:GEH131153 GOC131122:GOD131153 GXY131122:GXZ131153 HHU131122:HHV131153 HRQ131122:HRR131153 IBM131122:IBN131153 ILI131122:ILJ131153 IVE131122:IVF131153 JFA131122:JFB131153 JOW131122:JOX131153 JYS131122:JYT131153 KIO131122:KIP131153 KSK131122:KSL131153 LCG131122:LCH131153 LMC131122:LMD131153 LVY131122:LVZ131153 MFU131122:MFV131153 MPQ131122:MPR131153 MZM131122:MZN131153 NJI131122:NJJ131153 NTE131122:NTF131153 ODA131122:ODB131153 OMW131122:OMX131153 OWS131122:OWT131153 PGO131122:PGP131153 PQK131122:PQL131153 QAG131122:QAH131153 QKC131122:QKD131153 QTY131122:QTZ131153 RDU131122:RDV131153 RNQ131122:RNR131153 RXM131122:RXN131153 SHI131122:SHJ131153 SRE131122:SRF131153 TBA131122:TBB131153 TKW131122:TKX131153 TUS131122:TUT131153 UEO131122:UEP131153 UOK131122:UOL131153 UYG131122:UYH131153 VIC131122:VID131153 VRY131122:VRZ131153 WBU131122:WBV131153 WLQ131122:WLR131153 WVM131122:WVN131153 E196658:F196689 JA196658:JB196689 SW196658:SX196689 ACS196658:ACT196689 AMO196658:AMP196689 AWK196658:AWL196689 BGG196658:BGH196689 BQC196658:BQD196689 BZY196658:BZZ196689 CJU196658:CJV196689 CTQ196658:CTR196689 DDM196658:DDN196689 DNI196658:DNJ196689 DXE196658:DXF196689 EHA196658:EHB196689 EQW196658:EQX196689 FAS196658:FAT196689 FKO196658:FKP196689 FUK196658:FUL196689 GEG196658:GEH196689 GOC196658:GOD196689 GXY196658:GXZ196689 HHU196658:HHV196689 HRQ196658:HRR196689 IBM196658:IBN196689 ILI196658:ILJ196689 IVE196658:IVF196689 JFA196658:JFB196689 JOW196658:JOX196689 JYS196658:JYT196689 KIO196658:KIP196689 KSK196658:KSL196689 LCG196658:LCH196689 LMC196658:LMD196689 LVY196658:LVZ196689 MFU196658:MFV196689 MPQ196658:MPR196689 MZM196658:MZN196689 NJI196658:NJJ196689 NTE196658:NTF196689 ODA196658:ODB196689 OMW196658:OMX196689 OWS196658:OWT196689 PGO196658:PGP196689 PQK196658:PQL196689 QAG196658:QAH196689 QKC196658:QKD196689 QTY196658:QTZ196689 RDU196658:RDV196689 RNQ196658:RNR196689 RXM196658:RXN196689 SHI196658:SHJ196689 SRE196658:SRF196689 TBA196658:TBB196689 TKW196658:TKX196689 TUS196658:TUT196689 UEO196658:UEP196689 UOK196658:UOL196689 UYG196658:UYH196689 VIC196658:VID196689 VRY196658:VRZ196689 WBU196658:WBV196689 WLQ196658:WLR196689 WVM196658:WVN196689 E262194:F262225 JA262194:JB262225 SW262194:SX262225 ACS262194:ACT262225 AMO262194:AMP262225 AWK262194:AWL262225 BGG262194:BGH262225 BQC262194:BQD262225 BZY262194:BZZ262225 CJU262194:CJV262225 CTQ262194:CTR262225 DDM262194:DDN262225 DNI262194:DNJ262225 DXE262194:DXF262225 EHA262194:EHB262225 EQW262194:EQX262225 FAS262194:FAT262225 FKO262194:FKP262225 FUK262194:FUL262225 GEG262194:GEH262225 GOC262194:GOD262225 GXY262194:GXZ262225 HHU262194:HHV262225 HRQ262194:HRR262225 IBM262194:IBN262225 ILI262194:ILJ262225 IVE262194:IVF262225 JFA262194:JFB262225 JOW262194:JOX262225 JYS262194:JYT262225 KIO262194:KIP262225 KSK262194:KSL262225 LCG262194:LCH262225 LMC262194:LMD262225 LVY262194:LVZ262225 MFU262194:MFV262225 MPQ262194:MPR262225 MZM262194:MZN262225 NJI262194:NJJ262225 NTE262194:NTF262225 ODA262194:ODB262225 OMW262194:OMX262225 OWS262194:OWT262225 PGO262194:PGP262225 PQK262194:PQL262225 QAG262194:QAH262225 QKC262194:QKD262225 QTY262194:QTZ262225 RDU262194:RDV262225 RNQ262194:RNR262225 RXM262194:RXN262225 SHI262194:SHJ262225 SRE262194:SRF262225 TBA262194:TBB262225 TKW262194:TKX262225 TUS262194:TUT262225 UEO262194:UEP262225 UOK262194:UOL262225 UYG262194:UYH262225 VIC262194:VID262225 VRY262194:VRZ262225 WBU262194:WBV262225 WLQ262194:WLR262225 WVM262194:WVN262225 E327730:F327761 JA327730:JB327761 SW327730:SX327761 ACS327730:ACT327761 AMO327730:AMP327761 AWK327730:AWL327761 BGG327730:BGH327761 BQC327730:BQD327761 BZY327730:BZZ327761 CJU327730:CJV327761 CTQ327730:CTR327761 DDM327730:DDN327761 DNI327730:DNJ327761 DXE327730:DXF327761 EHA327730:EHB327761 EQW327730:EQX327761 FAS327730:FAT327761 FKO327730:FKP327761 FUK327730:FUL327761 GEG327730:GEH327761 GOC327730:GOD327761 GXY327730:GXZ327761 HHU327730:HHV327761 HRQ327730:HRR327761 IBM327730:IBN327761 ILI327730:ILJ327761 IVE327730:IVF327761 JFA327730:JFB327761 JOW327730:JOX327761 JYS327730:JYT327761 KIO327730:KIP327761 KSK327730:KSL327761 LCG327730:LCH327761 LMC327730:LMD327761 LVY327730:LVZ327761 MFU327730:MFV327761 MPQ327730:MPR327761 MZM327730:MZN327761 NJI327730:NJJ327761 NTE327730:NTF327761 ODA327730:ODB327761 OMW327730:OMX327761 OWS327730:OWT327761 PGO327730:PGP327761 PQK327730:PQL327761 QAG327730:QAH327761 QKC327730:QKD327761 QTY327730:QTZ327761 RDU327730:RDV327761 RNQ327730:RNR327761 RXM327730:RXN327761 SHI327730:SHJ327761 SRE327730:SRF327761 TBA327730:TBB327761 TKW327730:TKX327761 TUS327730:TUT327761 UEO327730:UEP327761 UOK327730:UOL327761 UYG327730:UYH327761 VIC327730:VID327761 VRY327730:VRZ327761 WBU327730:WBV327761 WLQ327730:WLR327761 WVM327730:WVN327761 E393266:F393297 JA393266:JB393297 SW393266:SX393297 ACS393266:ACT393297 AMO393266:AMP393297 AWK393266:AWL393297 BGG393266:BGH393297 BQC393266:BQD393297 BZY393266:BZZ393297 CJU393266:CJV393297 CTQ393266:CTR393297 DDM393266:DDN393297 DNI393266:DNJ393297 DXE393266:DXF393297 EHA393266:EHB393297 EQW393266:EQX393297 FAS393266:FAT393297 FKO393266:FKP393297 FUK393266:FUL393297 GEG393266:GEH393297 GOC393266:GOD393297 GXY393266:GXZ393297 HHU393266:HHV393297 HRQ393266:HRR393297 IBM393266:IBN393297 ILI393266:ILJ393297 IVE393266:IVF393297 JFA393266:JFB393297 JOW393266:JOX393297 JYS393266:JYT393297 KIO393266:KIP393297 KSK393266:KSL393297 LCG393266:LCH393297 LMC393266:LMD393297 LVY393266:LVZ393297 MFU393266:MFV393297 MPQ393266:MPR393297 MZM393266:MZN393297 NJI393266:NJJ393297 NTE393266:NTF393297 ODA393266:ODB393297 OMW393266:OMX393297 OWS393266:OWT393297 PGO393266:PGP393297 PQK393266:PQL393297 QAG393266:QAH393297 QKC393266:QKD393297 QTY393266:QTZ393297 RDU393266:RDV393297 RNQ393266:RNR393297 RXM393266:RXN393297 SHI393266:SHJ393297 SRE393266:SRF393297 TBA393266:TBB393297 TKW393266:TKX393297 TUS393266:TUT393297 UEO393266:UEP393297 UOK393266:UOL393297 UYG393266:UYH393297 VIC393266:VID393297 VRY393266:VRZ393297 WBU393266:WBV393297 WLQ393266:WLR393297 WVM393266:WVN393297 E458802:F458833 JA458802:JB458833 SW458802:SX458833 ACS458802:ACT458833 AMO458802:AMP458833 AWK458802:AWL458833 BGG458802:BGH458833 BQC458802:BQD458833 BZY458802:BZZ458833 CJU458802:CJV458833 CTQ458802:CTR458833 DDM458802:DDN458833 DNI458802:DNJ458833 DXE458802:DXF458833 EHA458802:EHB458833 EQW458802:EQX458833 FAS458802:FAT458833 FKO458802:FKP458833 FUK458802:FUL458833 GEG458802:GEH458833 GOC458802:GOD458833 GXY458802:GXZ458833 HHU458802:HHV458833 HRQ458802:HRR458833 IBM458802:IBN458833 ILI458802:ILJ458833 IVE458802:IVF458833 JFA458802:JFB458833 JOW458802:JOX458833 JYS458802:JYT458833 KIO458802:KIP458833 KSK458802:KSL458833 LCG458802:LCH458833 LMC458802:LMD458833 LVY458802:LVZ458833 MFU458802:MFV458833 MPQ458802:MPR458833 MZM458802:MZN458833 NJI458802:NJJ458833 NTE458802:NTF458833 ODA458802:ODB458833 OMW458802:OMX458833 OWS458802:OWT458833 PGO458802:PGP458833 PQK458802:PQL458833 QAG458802:QAH458833 QKC458802:QKD458833 QTY458802:QTZ458833 RDU458802:RDV458833 RNQ458802:RNR458833 RXM458802:RXN458833 SHI458802:SHJ458833 SRE458802:SRF458833 TBA458802:TBB458833 TKW458802:TKX458833 TUS458802:TUT458833 UEO458802:UEP458833 UOK458802:UOL458833 UYG458802:UYH458833 VIC458802:VID458833 VRY458802:VRZ458833 WBU458802:WBV458833 WLQ458802:WLR458833 WVM458802:WVN458833 E524338:F524369 JA524338:JB524369 SW524338:SX524369 ACS524338:ACT524369 AMO524338:AMP524369 AWK524338:AWL524369 BGG524338:BGH524369 BQC524338:BQD524369 BZY524338:BZZ524369 CJU524338:CJV524369 CTQ524338:CTR524369 DDM524338:DDN524369 DNI524338:DNJ524369 DXE524338:DXF524369 EHA524338:EHB524369 EQW524338:EQX524369 FAS524338:FAT524369 FKO524338:FKP524369 FUK524338:FUL524369 GEG524338:GEH524369 GOC524338:GOD524369 GXY524338:GXZ524369 HHU524338:HHV524369 HRQ524338:HRR524369 IBM524338:IBN524369 ILI524338:ILJ524369 IVE524338:IVF524369 JFA524338:JFB524369 JOW524338:JOX524369 JYS524338:JYT524369 KIO524338:KIP524369 KSK524338:KSL524369 LCG524338:LCH524369 LMC524338:LMD524369 LVY524338:LVZ524369 MFU524338:MFV524369 MPQ524338:MPR524369 MZM524338:MZN524369 NJI524338:NJJ524369 NTE524338:NTF524369 ODA524338:ODB524369 OMW524338:OMX524369 OWS524338:OWT524369 PGO524338:PGP524369 PQK524338:PQL524369 QAG524338:QAH524369 QKC524338:QKD524369 QTY524338:QTZ524369 RDU524338:RDV524369 RNQ524338:RNR524369 RXM524338:RXN524369 SHI524338:SHJ524369 SRE524338:SRF524369 TBA524338:TBB524369 TKW524338:TKX524369 TUS524338:TUT524369 UEO524338:UEP524369 UOK524338:UOL524369 UYG524338:UYH524369 VIC524338:VID524369 VRY524338:VRZ524369 WBU524338:WBV524369 WLQ524338:WLR524369 WVM524338:WVN524369 E589874:F589905 JA589874:JB589905 SW589874:SX589905 ACS589874:ACT589905 AMO589874:AMP589905 AWK589874:AWL589905 BGG589874:BGH589905 BQC589874:BQD589905 BZY589874:BZZ589905 CJU589874:CJV589905 CTQ589874:CTR589905 DDM589874:DDN589905 DNI589874:DNJ589905 DXE589874:DXF589905 EHA589874:EHB589905 EQW589874:EQX589905 FAS589874:FAT589905 FKO589874:FKP589905 FUK589874:FUL589905 GEG589874:GEH589905 GOC589874:GOD589905 GXY589874:GXZ589905 HHU589874:HHV589905 HRQ589874:HRR589905 IBM589874:IBN589905 ILI589874:ILJ589905 IVE589874:IVF589905 JFA589874:JFB589905 JOW589874:JOX589905 JYS589874:JYT589905 KIO589874:KIP589905 KSK589874:KSL589905 LCG589874:LCH589905 LMC589874:LMD589905 LVY589874:LVZ589905 MFU589874:MFV589905 MPQ589874:MPR589905 MZM589874:MZN589905 NJI589874:NJJ589905 NTE589874:NTF589905 ODA589874:ODB589905 OMW589874:OMX589905 OWS589874:OWT589905 PGO589874:PGP589905 PQK589874:PQL589905 QAG589874:QAH589905 QKC589874:QKD589905 QTY589874:QTZ589905 RDU589874:RDV589905 RNQ589874:RNR589905 RXM589874:RXN589905 SHI589874:SHJ589905 SRE589874:SRF589905 TBA589874:TBB589905 TKW589874:TKX589905 TUS589874:TUT589905 UEO589874:UEP589905 UOK589874:UOL589905 UYG589874:UYH589905 VIC589874:VID589905 VRY589874:VRZ589905 WBU589874:WBV589905 WLQ589874:WLR589905 WVM589874:WVN589905 E655410:F655441 JA655410:JB655441 SW655410:SX655441 ACS655410:ACT655441 AMO655410:AMP655441 AWK655410:AWL655441 BGG655410:BGH655441 BQC655410:BQD655441 BZY655410:BZZ655441 CJU655410:CJV655441 CTQ655410:CTR655441 DDM655410:DDN655441 DNI655410:DNJ655441 DXE655410:DXF655441 EHA655410:EHB655441 EQW655410:EQX655441 FAS655410:FAT655441 FKO655410:FKP655441 FUK655410:FUL655441 GEG655410:GEH655441 GOC655410:GOD655441 GXY655410:GXZ655441 HHU655410:HHV655441 HRQ655410:HRR655441 IBM655410:IBN655441 ILI655410:ILJ655441 IVE655410:IVF655441 JFA655410:JFB655441 JOW655410:JOX655441 JYS655410:JYT655441 KIO655410:KIP655441 KSK655410:KSL655441 LCG655410:LCH655441 LMC655410:LMD655441 LVY655410:LVZ655441 MFU655410:MFV655441 MPQ655410:MPR655441 MZM655410:MZN655441 NJI655410:NJJ655441 NTE655410:NTF655441 ODA655410:ODB655441 OMW655410:OMX655441 OWS655410:OWT655441 PGO655410:PGP655441 PQK655410:PQL655441 QAG655410:QAH655441 QKC655410:QKD655441 QTY655410:QTZ655441 RDU655410:RDV655441 RNQ655410:RNR655441 RXM655410:RXN655441 SHI655410:SHJ655441 SRE655410:SRF655441 TBA655410:TBB655441 TKW655410:TKX655441 TUS655410:TUT655441 UEO655410:UEP655441 UOK655410:UOL655441 UYG655410:UYH655441 VIC655410:VID655441 VRY655410:VRZ655441 WBU655410:WBV655441 WLQ655410:WLR655441 WVM655410:WVN655441 E720946:F720977 JA720946:JB720977 SW720946:SX720977 ACS720946:ACT720977 AMO720946:AMP720977 AWK720946:AWL720977 BGG720946:BGH720977 BQC720946:BQD720977 BZY720946:BZZ720977 CJU720946:CJV720977 CTQ720946:CTR720977 DDM720946:DDN720977 DNI720946:DNJ720977 DXE720946:DXF720977 EHA720946:EHB720977 EQW720946:EQX720977 FAS720946:FAT720977 FKO720946:FKP720977 FUK720946:FUL720977 GEG720946:GEH720977 GOC720946:GOD720977 GXY720946:GXZ720977 HHU720946:HHV720977 HRQ720946:HRR720977 IBM720946:IBN720977 ILI720946:ILJ720977 IVE720946:IVF720977 JFA720946:JFB720977 JOW720946:JOX720977 JYS720946:JYT720977 KIO720946:KIP720977 KSK720946:KSL720977 LCG720946:LCH720977 LMC720946:LMD720977 LVY720946:LVZ720977 MFU720946:MFV720977 MPQ720946:MPR720977 MZM720946:MZN720977 NJI720946:NJJ720977 NTE720946:NTF720977 ODA720946:ODB720977 OMW720946:OMX720977 OWS720946:OWT720977 PGO720946:PGP720977 PQK720946:PQL720977 QAG720946:QAH720977 QKC720946:QKD720977 QTY720946:QTZ720977 RDU720946:RDV720977 RNQ720946:RNR720977 RXM720946:RXN720977 SHI720946:SHJ720977 SRE720946:SRF720977 TBA720946:TBB720977 TKW720946:TKX720977 TUS720946:TUT720977 UEO720946:UEP720977 UOK720946:UOL720977 UYG720946:UYH720977 VIC720946:VID720977 VRY720946:VRZ720977 WBU720946:WBV720977 WLQ720946:WLR720977 WVM720946:WVN720977 E786482:F786513 JA786482:JB786513 SW786482:SX786513 ACS786482:ACT786513 AMO786482:AMP786513 AWK786482:AWL786513 BGG786482:BGH786513 BQC786482:BQD786513 BZY786482:BZZ786513 CJU786482:CJV786513 CTQ786482:CTR786513 DDM786482:DDN786513 DNI786482:DNJ786513 DXE786482:DXF786513 EHA786482:EHB786513 EQW786482:EQX786513 FAS786482:FAT786513 FKO786482:FKP786513 FUK786482:FUL786513 GEG786482:GEH786513 GOC786482:GOD786513 GXY786482:GXZ786513 HHU786482:HHV786513 HRQ786482:HRR786513 IBM786482:IBN786513 ILI786482:ILJ786513 IVE786482:IVF786513 JFA786482:JFB786513 JOW786482:JOX786513 JYS786482:JYT786513 KIO786482:KIP786513 KSK786482:KSL786513 LCG786482:LCH786513 LMC786482:LMD786513 LVY786482:LVZ786513 MFU786482:MFV786513 MPQ786482:MPR786513 MZM786482:MZN786513 NJI786482:NJJ786513 NTE786482:NTF786513 ODA786482:ODB786513 OMW786482:OMX786513 OWS786482:OWT786513 PGO786482:PGP786513 PQK786482:PQL786513 QAG786482:QAH786513 QKC786482:QKD786513 QTY786482:QTZ786513 RDU786482:RDV786513 RNQ786482:RNR786513 RXM786482:RXN786513 SHI786482:SHJ786513 SRE786482:SRF786513 TBA786482:TBB786513 TKW786482:TKX786513 TUS786482:TUT786513 UEO786482:UEP786513 UOK786482:UOL786513 UYG786482:UYH786513 VIC786482:VID786513 VRY786482:VRZ786513 WBU786482:WBV786513 WLQ786482:WLR786513 WVM786482:WVN786513 E852018:F852049 JA852018:JB852049 SW852018:SX852049 ACS852018:ACT852049 AMO852018:AMP852049 AWK852018:AWL852049 BGG852018:BGH852049 BQC852018:BQD852049 BZY852018:BZZ852049 CJU852018:CJV852049 CTQ852018:CTR852049 DDM852018:DDN852049 DNI852018:DNJ852049 DXE852018:DXF852049 EHA852018:EHB852049 EQW852018:EQX852049 FAS852018:FAT852049 FKO852018:FKP852049 FUK852018:FUL852049 GEG852018:GEH852049 GOC852018:GOD852049 GXY852018:GXZ852049 HHU852018:HHV852049 HRQ852018:HRR852049 IBM852018:IBN852049 ILI852018:ILJ852049 IVE852018:IVF852049 JFA852018:JFB852049 JOW852018:JOX852049 JYS852018:JYT852049 KIO852018:KIP852049 KSK852018:KSL852049 LCG852018:LCH852049 LMC852018:LMD852049 LVY852018:LVZ852049 MFU852018:MFV852049 MPQ852018:MPR852049 MZM852018:MZN852049 NJI852018:NJJ852049 NTE852018:NTF852049 ODA852018:ODB852049 OMW852018:OMX852049 OWS852018:OWT852049 PGO852018:PGP852049 PQK852018:PQL852049 QAG852018:QAH852049 QKC852018:QKD852049 QTY852018:QTZ852049 RDU852018:RDV852049 RNQ852018:RNR852049 RXM852018:RXN852049 SHI852018:SHJ852049 SRE852018:SRF852049 TBA852018:TBB852049 TKW852018:TKX852049 TUS852018:TUT852049 UEO852018:UEP852049 UOK852018:UOL852049 UYG852018:UYH852049 VIC852018:VID852049 VRY852018:VRZ852049 WBU852018:WBV852049 WLQ852018:WLR852049 WVM852018:WVN852049 E917554:F917585 JA917554:JB917585 SW917554:SX917585 ACS917554:ACT917585 AMO917554:AMP917585 AWK917554:AWL917585 BGG917554:BGH917585 BQC917554:BQD917585 BZY917554:BZZ917585 CJU917554:CJV917585 CTQ917554:CTR917585 DDM917554:DDN917585 DNI917554:DNJ917585 DXE917554:DXF917585 EHA917554:EHB917585 EQW917554:EQX917585 FAS917554:FAT917585 FKO917554:FKP917585 FUK917554:FUL917585 GEG917554:GEH917585 GOC917554:GOD917585 GXY917554:GXZ917585 HHU917554:HHV917585 HRQ917554:HRR917585 IBM917554:IBN917585 ILI917554:ILJ917585 IVE917554:IVF917585 JFA917554:JFB917585 JOW917554:JOX917585 JYS917554:JYT917585 KIO917554:KIP917585 KSK917554:KSL917585 LCG917554:LCH917585 LMC917554:LMD917585 LVY917554:LVZ917585 MFU917554:MFV917585 MPQ917554:MPR917585 MZM917554:MZN917585 NJI917554:NJJ917585 NTE917554:NTF917585 ODA917554:ODB917585 OMW917554:OMX917585 OWS917554:OWT917585 PGO917554:PGP917585 PQK917554:PQL917585 QAG917554:QAH917585 QKC917554:QKD917585 QTY917554:QTZ917585 RDU917554:RDV917585 RNQ917554:RNR917585 RXM917554:RXN917585 SHI917554:SHJ917585 SRE917554:SRF917585 TBA917554:TBB917585 TKW917554:TKX917585 TUS917554:TUT917585 UEO917554:UEP917585 UOK917554:UOL917585 UYG917554:UYH917585 VIC917554:VID917585 VRY917554:VRZ917585 WBU917554:WBV917585 WLQ917554:WLR917585 WVM917554:WVN917585 E983090:F983121 JA983090:JB983121 SW983090:SX983121 ACS983090:ACT983121 AMO983090:AMP983121 AWK983090:AWL983121 BGG983090:BGH983121 BQC983090:BQD983121 BZY983090:BZZ983121 CJU983090:CJV983121 CTQ983090:CTR983121 DDM983090:DDN983121 DNI983090:DNJ983121 DXE983090:DXF983121 EHA983090:EHB983121 EQW983090:EQX983121 FAS983090:FAT983121 FKO983090:FKP983121 FUK983090:FUL983121 GEG983090:GEH983121 GOC983090:GOD983121 GXY983090:GXZ983121 HHU983090:HHV983121 HRQ983090:HRR983121 IBM983090:IBN983121 ILI983090:ILJ983121 IVE983090:IVF983121 JFA983090:JFB983121 JOW983090:JOX983121 JYS983090:JYT983121 KIO983090:KIP983121 KSK983090:KSL983121 LCG983090:LCH983121 LMC983090:LMD983121 LVY983090:LVZ983121 MFU983090:MFV983121 MPQ983090:MPR983121 MZM983090:MZN983121 NJI983090:NJJ983121 NTE983090:NTF983121 ODA983090:ODB983121 OMW983090:OMX983121 OWS983090:OWT983121 PGO983090:PGP983121 PQK983090:PQL983121 QAG983090:QAH983121 QKC983090:QKD983121 QTY983090:QTZ983121 RDU983090:RDV983121 RNQ983090:RNR983121 RXM983090:RXN983121 SHI983090:SHJ983121 SRE983090:SRF983121 TBA983090:TBB983121 TKW983090:TKX983121 TUS983090:TUT983121 UEO983090:UEP983121 UOK983090:UOL983121 UYG983090:UYH983121 VIC983090:VID983121 VRY983090:VRZ983121 WBU983090:WBV983121 WLQ983090:WLR983121 WVM983090:WVN983121 E9:F45 JA9:JB45 SW9:SX45 ACS9:ACT45 AMO9:AMP45 AWK9:AWL45 BGG9:BGH45 BQC9:BQD45 BZY9:BZZ45 CJU9:CJV45 CTQ9:CTR45 DDM9:DDN45 DNI9:DNJ45 DXE9:DXF45 EHA9:EHB45 EQW9:EQX45 FAS9:FAT45 FKO9:FKP45 FUK9:FUL45 GEG9:GEH45 GOC9:GOD45 GXY9:GXZ45 HHU9:HHV45 HRQ9:HRR45 IBM9:IBN45 ILI9:ILJ45 IVE9:IVF45 JFA9:JFB45 JOW9:JOX45 JYS9:JYT45 KIO9:KIP45 KSK9:KSL45 LCG9:LCH45 LMC9:LMD45 LVY9:LVZ45 MFU9:MFV45 MPQ9:MPR45 MZM9:MZN45 NJI9:NJJ45 NTE9:NTF45 ODA9:ODB45 OMW9:OMX45 OWS9:OWT45 PGO9:PGP45 PQK9:PQL45 QAG9:QAH45 QKC9:QKD45 QTY9:QTZ45 RDU9:RDV45 RNQ9:RNR45 RXM9:RXN45 SHI9:SHJ45 SRE9:SRF45 TBA9:TBB45 TKW9:TKX45 TUS9:TUT45 UEO9:UEP45 UOK9:UOL45 UYG9:UYH45 VIC9:VID45 VRY9:VRZ45 WBU9:WBV45 WLQ9:WLR45 WVM9:WVN45 E65545:F65581 JA65545:JB65581 SW65545:SX65581 ACS65545:ACT65581 AMO65545:AMP65581 AWK65545:AWL65581 BGG65545:BGH65581 BQC65545:BQD65581 BZY65545:BZZ65581 CJU65545:CJV65581 CTQ65545:CTR65581 DDM65545:DDN65581 DNI65545:DNJ65581 DXE65545:DXF65581 EHA65545:EHB65581 EQW65545:EQX65581 FAS65545:FAT65581 FKO65545:FKP65581 FUK65545:FUL65581 GEG65545:GEH65581 GOC65545:GOD65581 GXY65545:GXZ65581 HHU65545:HHV65581 HRQ65545:HRR65581 IBM65545:IBN65581 ILI65545:ILJ65581 IVE65545:IVF65581 JFA65545:JFB65581 JOW65545:JOX65581 JYS65545:JYT65581 KIO65545:KIP65581 KSK65545:KSL65581 LCG65545:LCH65581 LMC65545:LMD65581 LVY65545:LVZ65581 MFU65545:MFV65581 MPQ65545:MPR65581 MZM65545:MZN65581 NJI65545:NJJ65581 NTE65545:NTF65581 ODA65545:ODB65581 OMW65545:OMX65581 OWS65545:OWT65581 PGO65545:PGP65581 PQK65545:PQL65581 QAG65545:QAH65581 QKC65545:QKD65581 QTY65545:QTZ65581 RDU65545:RDV65581 RNQ65545:RNR65581 RXM65545:RXN65581 SHI65545:SHJ65581 SRE65545:SRF65581 TBA65545:TBB65581 TKW65545:TKX65581 TUS65545:TUT65581 UEO65545:UEP65581 UOK65545:UOL65581 UYG65545:UYH65581 VIC65545:VID65581 VRY65545:VRZ65581 WBU65545:WBV65581 WLQ65545:WLR65581 WVM65545:WVN65581 E131081:F131117 JA131081:JB131117 SW131081:SX131117 ACS131081:ACT131117 AMO131081:AMP131117 AWK131081:AWL131117 BGG131081:BGH131117 BQC131081:BQD131117 BZY131081:BZZ131117 CJU131081:CJV131117 CTQ131081:CTR131117 DDM131081:DDN131117 DNI131081:DNJ131117 DXE131081:DXF131117 EHA131081:EHB131117 EQW131081:EQX131117 FAS131081:FAT131117 FKO131081:FKP131117 FUK131081:FUL131117 GEG131081:GEH131117 GOC131081:GOD131117 GXY131081:GXZ131117 HHU131081:HHV131117 HRQ131081:HRR131117 IBM131081:IBN131117 ILI131081:ILJ131117 IVE131081:IVF131117 JFA131081:JFB131117 JOW131081:JOX131117 JYS131081:JYT131117 KIO131081:KIP131117 KSK131081:KSL131117 LCG131081:LCH131117 LMC131081:LMD131117 LVY131081:LVZ131117 MFU131081:MFV131117 MPQ131081:MPR131117 MZM131081:MZN131117 NJI131081:NJJ131117 NTE131081:NTF131117 ODA131081:ODB131117 OMW131081:OMX131117 OWS131081:OWT131117 PGO131081:PGP131117 PQK131081:PQL131117 QAG131081:QAH131117 QKC131081:QKD131117 QTY131081:QTZ131117 RDU131081:RDV131117 RNQ131081:RNR131117 RXM131081:RXN131117 SHI131081:SHJ131117 SRE131081:SRF131117 TBA131081:TBB131117 TKW131081:TKX131117 TUS131081:TUT131117 UEO131081:UEP131117 UOK131081:UOL131117 UYG131081:UYH131117 VIC131081:VID131117 VRY131081:VRZ131117 WBU131081:WBV131117 WLQ131081:WLR131117 WVM131081:WVN131117 E196617:F196653 JA196617:JB196653 SW196617:SX196653 ACS196617:ACT196653 AMO196617:AMP196653 AWK196617:AWL196653 BGG196617:BGH196653 BQC196617:BQD196653 BZY196617:BZZ196653 CJU196617:CJV196653 CTQ196617:CTR196653 DDM196617:DDN196653 DNI196617:DNJ196653 DXE196617:DXF196653 EHA196617:EHB196653 EQW196617:EQX196653 FAS196617:FAT196653 FKO196617:FKP196653 FUK196617:FUL196653 GEG196617:GEH196653 GOC196617:GOD196653 GXY196617:GXZ196653 HHU196617:HHV196653 HRQ196617:HRR196653 IBM196617:IBN196653 ILI196617:ILJ196653 IVE196617:IVF196653 JFA196617:JFB196653 JOW196617:JOX196653 JYS196617:JYT196653 KIO196617:KIP196653 KSK196617:KSL196653 LCG196617:LCH196653 LMC196617:LMD196653 LVY196617:LVZ196653 MFU196617:MFV196653 MPQ196617:MPR196653 MZM196617:MZN196653 NJI196617:NJJ196653 NTE196617:NTF196653 ODA196617:ODB196653 OMW196617:OMX196653 OWS196617:OWT196653 PGO196617:PGP196653 PQK196617:PQL196653 QAG196617:QAH196653 QKC196617:QKD196653 QTY196617:QTZ196653 RDU196617:RDV196653 RNQ196617:RNR196653 RXM196617:RXN196653 SHI196617:SHJ196653 SRE196617:SRF196653 TBA196617:TBB196653 TKW196617:TKX196653 TUS196617:TUT196653 UEO196617:UEP196653 UOK196617:UOL196653 UYG196617:UYH196653 VIC196617:VID196653 VRY196617:VRZ196653 WBU196617:WBV196653 WLQ196617:WLR196653 WVM196617:WVN196653 E262153:F262189 JA262153:JB262189 SW262153:SX262189 ACS262153:ACT262189 AMO262153:AMP262189 AWK262153:AWL262189 BGG262153:BGH262189 BQC262153:BQD262189 BZY262153:BZZ262189 CJU262153:CJV262189 CTQ262153:CTR262189 DDM262153:DDN262189 DNI262153:DNJ262189 DXE262153:DXF262189 EHA262153:EHB262189 EQW262153:EQX262189 FAS262153:FAT262189 FKO262153:FKP262189 FUK262153:FUL262189 GEG262153:GEH262189 GOC262153:GOD262189 GXY262153:GXZ262189 HHU262153:HHV262189 HRQ262153:HRR262189 IBM262153:IBN262189 ILI262153:ILJ262189 IVE262153:IVF262189 JFA262153:JFB262189 JOW262153:JOX262189 JYS262153:JYT262189 KIO262153:KIP262189 KSK262153:KSL262189 LCG262153:LCH262189 LMC262153:LMD262189 LVY262153:LVZ262189 MFU262153:MFV262189 MPQ262153:MPR262189 MZM262153:MZN262189 NJI262153:NJJ262189 NTE262153:NTF262189 ODA262153:ODB262189 OMW262153:OMX262189 OWS262153:OWT262189 PGO262153:PGP262189 PQK262153:PQL262189 QAG262153:QAH262189 QKC262153:QKD262189 QTY262153:QTZ262189 RDU262153:RDV262189 RNQ262153:RNR262189 RXM262153:RXN262189 SHI262153:SHJ262189 SRE262153:SRF262189 TBA262153:TBB262189 TKW262153:TKX262189 TUS262153:TUT262189 UEO262153:UEP262189 UOK262153:UOL262189 UYG262153:UYH262189 VIC262153:VID262189 VRY262153:VRZ262189 WBU262153:WBV262189 WLQ262153:WLR262189 WVM262153:WVN262189 E327689:F327725 JA327689:JB327725 SW327689:SX327725 ACS327689:ACT327725 AMO327689:AMP327725 AWK327689:AWL327725 BGG327689:BGH327725 BQC327689:BQD327725 BZY327689:BZZ327725 CJU327689:CJV327725 CTQ327689:CTR327725 DDM327689:DDN327725 DNI327689:DNJ327725 DXE327689:DXF327725 EHA327689:EHB327725 EQW327689:EQX327725 FAS327689:FAT327725 FKO327689:FKP327725 FUK327689:FUL327725 GEG327689:GEH327725 GOC327689:GOD327725 GXY327689:GXZ327725 HHU327689:HHV327725 HRQ327689:HRR327725 IBM327689:IBN327725 ILI327689:ILJ327725 IVE327689:IVF327725 JFA327689:JFB327725 JOW327689:JOX327725 JYS327689:JYT327725 KIO327689:KIP327725 KSK327689:KSL327725 LCG327689:LCH327725 LMC327689:LMD327725 LVY327689:LVZ327725 MFU327689:MFV327725 MPQ327689:MPR327725 MZM327689:MZN327725 NJI327689:NJJ327725 NTE327689:NTF327725 ODA327689:ODB327725 OMW327689:OMX327725 OWS327689:OWT327725 PGO327689:PGP327725 PQK327689:PQL327725 QAG327689:QAH327725 QKC327689:QKD327725 QTY327689:QTZ327725 RDU327689:RDV327725 RNQ327689:RNR327725 RXM327689:RXN327725 SHI327689:SHJ327725 SRE327689:SRF327725 TBA327689:TBB327725 TKW327689:TKX327725 TUS327689:TUT327725 UEO327689:UEP327725 UOK327689:UOL327725 UYG327689:UYH327725 VIC327689:VID327725 VRY327689:VRZ327725 WBU327689:WBV327725 WLQ327689:WLR327725 WVM327689:WVN327725 E393225:F393261 JA393225:JB393261 SW393225:SX393261 ACS393225:ACT393261 AMO393225:AMP393261 AWK393225:AWL393261 BGG393225:BGH393261 BQC393225:BQD393261 BZY393225:BZZ393261 CJU393225:CJV393261 CTQ393225:CTR393261 DDM393225:DDN393261 DNI393225:DNJ393261 DXE393225:DXF393261 EHA393225:EHB393261 EQW393225:EQX393261 FAS393225:FAT393261 FKO393225:FKP393261 FUK393225:FUL393261 GEG393225:GEH393261 GOC393225:GOD393261 GXY393225:GXZ393261 HHU393225:HHV393261 HRQ393225:HRR393261 IBM393225:IBN393261 ILI393225:ILJ393261 IVE393225:IVF393261 JFA393225:JFB393261 JOW393225:JOX393261 JYS393225:JYT393261 KIO393225:KIP393261 KSK393225:KSL393261 LCG393225:LCH393261 LMC393225:LMD393261 LVY393225:LVZ393261 MFU393225:MFV393261 MPQ393225:MPR393261 MZM393225:MZN393261 NJI393225:NJJ393261 NTE393225:NTF393261 ODA393225:ODB393261 OMW393225:OMX393261 OWS393225:OWT393261 PGO393225:PGP393261 PQK393225:PQL393261 QAG393225:QAH393261 QKC393225:QKD393261 QTY393225:QTZ393261 RDU393225:RDV393261 RNQ393225:RNR393261 RXM393225:RXN393261 SHI393225:SHJ393261 SRE393225:SRF393261 TBA393225:TBB393261 TKW393225:TKX393261 TUS393225:TUT393261 UEO393225:UEP393261 UOK393225:UOL393261 UYG393225:UYH393261 VIC393225:VID393261 VRY393225:VRZ393261 WBU393225:WBV393261 WLQ393225:WLR393261 WVM393225:WVN393261 E458761:F458797 JA458761:JB458797 SW458761:SX458797 ACS458761:ACT458797 AMO458761:AMP458797 AWK458761:AWL458797 BGG458761:BGH458797 BQC458761:BQD458797 BZY458761:BZZ458797 CJU458761:CJV458797 CTQ458761:CTR458797 DDM458761:DDN458797 DNI458761:DNJ458797 DXE458761:DXF458797 EHA458761:EHB458797 EQW458761:EQX458797 FAS458761:FAT458797 FKO458761:FKP458797 FUK458761:FUL458797 GEG458761:GEH458797 GOC458761:GOD458797 GXY458761:GXZ458797 HHU458761:HHV458797 HRQ458761:HRR458797 IBM458761:IBN458797 ILI458761:ILJ458797 IVE458761:IVF458797 JFA458761:JFB458797 JOW458761:JOX458797 JYS458761:JYT458797 KIO458761:KIP458797 KSK458761:KSL458797 LCG458761:LCH458797 LMC458761:LMD458797 LVY458761:LVZ458797 MFU458761:MFV458797 MPQ458761:MPR458797 MZM458761:MZN458797 NJI458761:NJJ458797 NTE458761:NTF458797 ODA458761:ODB458797 OMW458761:OMX458797 OWS458761:OWT458797 PGO458761:PGP458797 PQK458761:PQL458797 QAG458761:QAH458797 QKC458761:QKD458797 QTY458761:QTZ458797 RDU458761:RDV458797 RNQ458761:RNR458797 RXM458761:RXN458797 SHI458761:SHJ458797 SRE458761:SRF458797 TBA458761:TBB458797 TKW458761:TKX458797 TUS458761:TUT458797 UEO458761:UEP458797 UOK458761:UOL458797 UYG458761:UYH458797 VIC458761:VID458797 VRY458761:VRZ458797 WBU458761:WBV458797 WLQ458761:WLR458797 WVM458761:WVN458797 E524297:F524333 JA524297:JB524333 SW524297:SX524333 ACS524297:ACT524333 AMO524297:AMP524333 AWK524297:AWL524333 BGG524297:BGH524333 BQC524297:BQD524333 BZY524297:BZZ524333 CJU524297:CJV524333 CTQ524297:CTR524333 DDM524297:DDN524333 DNI524297:DNJ524333 DXE524297:DXF524333 EHA524297:EHB524333 EQW524297:EQX524333 FAS524297:FAT524333 FKO524297:FKP524333 FUK524297:FUL524333 GEG524297:GEH524333 GOC524297:GOD524333 GXY524297:GXZ524333 HHU524297:HHV524333 HRQ524297:HRR524333 IBM524297:IBN524333 ILI524297:ILJ524333 IVE524297:IVF524333 JFA524297:JFB524333 JOW524297:JOX524333 JYS524297:JYT524333 KIO524297:KIP524333 KSK524297:KSL524333 LCG524297:LCH524333 LMC524297:LMD524333 LVY524297:LVZ524333 MFU524297:MFV524333 MPQ524297:MPR524333 MZM524297:MZN524333 NJI524297:NJJ524333 NTE524297:NTF524333 ODA524297:ODB524333 OMW524297:OMX524333 OWS524297:OWT524333 PGO524297:PGP524333 PQK524297:PQL524333 QAG524297:QAH524333 QKC524297:QKD524333 QTY524297:QTZ524333 RDU524297:RDV524333 RNQ524297:RNR524333 RXM524297:RXN524333 SHI524297:SHJ524333 SRE524297:SRF524333 TBA524297:TBB524333 TKW524297:TKX524333 TUS524297:TUT524333 UEO524297:UEP524333 UOK524297:UOL524333 UYG524297:UYH524333 VIC524297:VID524333 VRY524297:VRZ524333 WBU524297:WBV524333 WLQ524297:WLR524333 WVM524297:WVN524333 E589833:F589869 JA589833:JB589869 SW589833:SX589869 ACS589833:ACT589869 AMO589833:AMP589869 AWK589833:AWL589869 BGG589833:BGH589869 BQC589833:BQD589869 BZY589833:BZZ589869 CJU589833:CJV589869 CTQ589833:CTR589869 DDM589833:DDN589869 DNI589833:DNJ589869 DXE589833:DXF589869 EHA589833:EHB589869 EQW589833:EQX589869 FAS589833:FAT589869 FKO589833:FKP589869 FUK589833:FUL589869 GEG589833:GEH589869 GOC589833:GOD589869 GXY589833:GXZ589869 HHU589833:HHV589869 HRQ589833:HRR589869 IBM589833:IBN589869 ILI589833:ILJ589869 IVE589833:IVF589869 JFA589833:JFB589869 JOW589833:JOX589869 JYS589833:JYT589869 KIO589833:KIP589869 KSK589833:KSL589869 LCG589833:LCH589869 LMC589833:LMD589869 LVY589833:LVZ589869 MFU589833:MFV589869 MPQ589833:MPR589869 MZM589833:MZN589869 NJI589833:NJJ589869 NTE589833:NTF589869 ODA589833:ODB589869 OMW589833:OMX589869 OWS589833:OWT589869 PGO589833:PGP589869 PQK589833:PQL589869 QAG589833:QAH589869 QKC589833:QKD589869 QTY589833:QTZ589869 RDU589833:RDV589869 RNQ589833:RNR589869 RXM589833:RXN589869 SHI589833:SHJ589869 SRE589833:SRF589869 TBA589833:TBB589869 TKW589833:TKX589869 TUS589833:TUT589869 UEO589833:UEP589869 UOK589833:UOL589869 UYG589833:UYH589869 VIC589833:VID589869 VRY589833:VRZ589869 WBU589833:WBV589869 WLQ589833:WLR589869 WVM589833:WVN589869 E655369:F655405 JA655369:JB655405 SW655369:SX655405 ACS655369:ACT655405 AMO655369:AMP655405 AWK655369:AWL655405 BGG655369:BGH655405 BQC655369:BQD655405 BZY655369:BZZ655405 CJU655369:CJV655405 CTQ655369:CTR655405 DDM655369:DDN655405 DNI655369:DNJ655405 DXE655369:DXF655405 EHA655369:EHB655405 EQW655369:EQX655405 FAS655369:FAT655405 FKO655369:FKP655405 FUK655369:FUL655405 GEG655369:GEH655405 GOC655369:GOD655405 GXY655369:GXZ655405 HHU655369:HHV655405 HRQ655369:HRR655405 IBM655369:IBN655405 ILI655369:ILJ655405 IVE655369:IVF655405 JFA655369:JFB655405 JOW655369:JOX655405 JYS655369:JYT655405 KIO655369:KIP655405 KSK655369:KSL655405 LCG655369:LCH655405 LMC655369:LMD655405 LVY655369:LVZ655405 MFU655369:MFV655405 MPQ655369:MPR655405 MZM655369:MZN655405 NJI655369:NJJ655405 NTE655369:NTF655405 ODA655369:ODB655405 OMW655369:OMX655405 OWS655369:OWT655405 PGO655369:PGP655405 PQK655369:PQL655405 QAG655369:QAH655405 QKC655369:QKD655405 QTY655369:QTZ655405 RDU655369:RDV655405 RNQ655369:RNR655405 RXM655369:RXN655405 SHI655369:SHJ655405 SRE655369:SRF655405 TBA655369:TBB655405 TKW655369:TKX655405 TUS655369:TUT655405 UEO655369:UEP655405 UOK655369:UOL655405 UYG655369:UYH655405 VIC655369:VID655405 VRY655369:VRZ655405 WBU655369:WBV655405 WLQ655369:WLR655405 WVM655369:WVN655405 E720905:F720941 JA720905:JB720941 SW720905:SX720941 ACS720905:ACT720941 AMO720905:AMP720941 AWK720905:AWL720941 BGG720905:BGH720941 BQC720905:BQD720941 BZY720905:BZZ720941 CJU720905:CJV720941 CTQ720905:CTR720941 DDM720905:DDN720941 DNI720905:DNJ720941 DXE720905:DXF720941 EHA720905:EHB720941 EQW720905:EQX720941 FAS720905:FAT720941 FKO720905:FKP720941 FUK720905:FUL720941 GEG720905:GEH720941 GOC720905:GOD720941 GXY720905:GXZ720941 HHU720905:HHV720941 HRQ720905:HRR720941 IBM720905:IBN720941 ILI720905:ILJ720941 IVE720905:IVF720941 JFA720905:JFB720941 JOW720905:JOX720941 JYS720905:JYT720941 KIO720905:KIP720941 KSK720905:KSL720941 LCG720905:LCH720941 LMC720905:LMD720941 LVY720905:LVZ720941 MFU720905:MFV720941 MPQ720905:MPR720941 MZM720905:MZN720941 NJI720905:NJJ720941 NTE720905:NTF720941 ODA720905:ODB720941 OMW720905:OMX720941 OWS720905:OWT720941 PGO720905:PGP720941 PQK720905:PQL720941 QAG720905:QAH720941 QKC720905:QKD720941 QTY720905:QTZ720941 RDU720905:RDV720941 RNQ720905:RNR720941 RXM720905:RXN720941 SHI720905:SHJ720941 SRE720905:SRF720941 TBA720905:TBB720941 TKW720905:TKX720941 TUS720905:TUT720941 UEO720905:UEP720941 UOK720905:UOL720941 UYG720905:UYH720941 VIC720905:VID720941 VRY720905:VRZ720941 WBU720905:WBV720941 WLQ720905:WLR720941 WVM720905:WVN720941 E786441:F786477 JA786441:JB786477 SW786441:SX786477 ACS786441:ACT786477 AMO786441:AMP786477 AWK786441:AWL786477 BGG786441:BGH786477 BQC786441:BQD786477 BZY786441:BZZ786477 CJU786441:CJV786477 CTQ786441:CTR786477 DDM786441:DDN786477 DNI786441:DNJ786477 DXE786441:DXF786477 EHA786441:EHB786477 EQW786441:EQX786477 FAS786441:FAT786477 FKO786441:FKP786477 FUK786441:FUL786477 GEG786441:GEH786477 GOC786441:GOD786477 GXY786441:GXZ786477 HHU786441:HHV786477 HRQ786441:HRR786477 IBM786441:IBN786477 ILI786441:ILJ786477 IVE786441:IVF786477 JFA786441:JFB786477 JOW786441:JOX786477 JYS786441:JYT786477 KIO786441:KIP786477 KSK786441:KSL786477 LCG786441:LCH786477 LMC786441:LMD786477 LVY786441:LVZ786477 MFU786441:MFV786477 MPQ786441:MPR786477 MZM786441:MZN786477 NJI786441:NJJ786477 NTE786441:NTF786477 ODA786441:ODB786477 OMW786441:OMX786477 OWS786441:OWT786477 PGO786441:PGP786477 PQK786441:PQL786477 QAG786441:QAH786477 QKC786441:QKD786477 QTY786441:QTZ786477 RDU786441:RDV786477 RNQ786441:RNR786477 RXM786441:RXN786477 SHI786441:SHJ786477 SRE786441:SRF786477 TBA786441:TBB786477 TKW786441:TKX786477 TUS786441:TUT786477 UEO786441:UEP786477 UOK786441:UOL786477 UYG786441:UYH786477 VIC786441:VID786477 VRY786441:VRZ786477 WBU786441:WBV786477 WLQ786441:WLR786477 WVM786441:WVN786477 E851977:F852013 JA851977:JB852013 SW851977:SX852013 ACS851977:ACT852013 AMO851977:AMP852013 AWK851977:AWL852013 BGG851977:BGH852013 BQC851977:BQD852013 BZY851977:BZZ852013 CJU851977:CJV852013 CTQ851977:CTR852013 DDM851977:DDN852013 DNI851977:DNJ852013 DXE851977:DXF852013 EHA851977:EHB852013 EQW851977:EQX852013 FAS851977:FAT852013 FKO851977:FKP852013 FUK851977:FUL852013 GEG851977:GEH852013 GOC851977:GOD852013 GXY851977:GXZ852013 HHU851977:HHV852013 HRQ851977:HRR852013 IBM851977:IBN852013 ILI851977:ILJ852013 IVE851977:IVF852013 JFA851977:JFB852013 JOW851977:JOX852013 JYS851977:JYT852013 KIO851977:KIP852013 KSK851977:KSL852013 LCG851977:LCH852013 LMC851977:LMD852013 LVY851977:LVZ852013 MFU851977:MFV852013 MPQ851977:MPR852013 MZM851977:MZN852013 NJI851977:NJJ852013 NTE851977:NTF852013 ODA851977:ODB852013 OMW851977:OMX852013 OWS851977:OWT852013 PGO851977:PGP852013 PQK851977:PQL852013 QAG851977:QAH852013 QKC851977:QKD852013 QTY851977:QTZ852013 RDU851977:RDV852013 RNQ851977:RNR852013 RXM851977:RXN852013 SHI851977:SHJ852013 SRE851977:SRF852013 TBA851977:TBB852013 TKW851977:TKX852013 TUS851977:TUT852013 UEO851977:UEP852013 UOK851977:UOL852013 UYG851977:UYH852013 VIC851977:VID852013 VRY851977:VRZ852013 WBU851977:WBV852013 WLQ851977:WLR852013 WVM851977:WVN852013 E917513:F917549 JA917513:JB917549 SW917513:SX917549 ACS917513:ACT917549 AMO917513:AMP917549 AWK917513:AWL917549 BGG917513:BGH917549 BQC917513:BQD917549 BZY917513:BZZ917549 CJU917513:CJV917549 CTQ917513:CTR917549 DDM917513:DDN917549 DNI917513:DNJ917549 DXE917513:DXF917549 EHA917513:EHB917549 EQW917513:EQX917549 FAS917513:FAT917549 FKO917513:FKP917549 FUK917513:FUL917549 GEG917513:GEH917549 GOC917513:GOD917549 GXY917513:GXZ917549 HHU917513:HHV917549 HRQ917513:HRR917549 IBM917513:IBN917549 ILI917513:ILJ917549 IVE917513:IVF917549 JFA917513:JFB917549 JOW917513:JOX917549 JYS917513:JYT917549 KIO917513:KIP917549 KSK917513:KSL917549 LCG917513:LCH917549 LMC917513:LMD917549 LVY917513:LVZ917549 MFU917513:MFV917549 MPQ917513:MPR917549 MZM917513:MZN917549 NJI917513:NJJ917549 NTE917513:NTF917549 ODA917513:ODB917549 OMW917513:OMX917549 OWS917513:OWT917549 PGO917513:PGP917549 PQK917513:PQL917549 QAG917513:QAH917549 QKC917513:QKD917549 QTY917513:QTZ917549 RDU917513:RDV917549 RNQ917513:RNR917549 RXM917513:RXN917549 SHI917513:SHJ917549 SRE917513:SRF917549 TBA917513:TBB917549 TKW917513:TKX917549 TUS917513:TUT917549 UEO917513:UEP917549 UOK917513:UOL917549 UYG917513:UYH917549 VIC917513:VID917549 VRY917513:VRZ917549 WBU917513:WBV917549 WLQ917513:WLR917549 WVM917513:WVN917549 E983049:F983085 JA983049:JB983085 SW983049:SX983085 ACS983049:ACT983085 AMO983049:AMP983085 AWK983049:AWL983085 BGG983049:BGH983085 BQC983049:BQD983085 BZY983049:BZZ983085 CJU983049:CJV983085 CTQ983049:CTR983085 DDM983049:DDN983085 DNI983049:DNJ983085 DXE983049:DXF983085 EHA983049:EHB983085 EQW983049:EQX983085 FAS983049:FAT983085 FKO983049:FKP983085 FUK983049:FUL983085 GEG983049:GEH983085 GOC983049:GOD983085 GXY983049:GXZ983085 HHU983049:HHV983085 HRQ983049:HRR983085 IBM983049:IBN983085 ILI983049:ILJ983085 IVE983049:IVF983085 JFA983049:JFB983085 JOW983049:JOX983085 JYS983049:JYT983085 KIO983049:KIP983085 KSK983049:KSL983085 LCG983049:LCH983085 LMC983049:LMD983085 LVY983049:LVZ983085 MFU983049:MFV983085 MPQ983049:MPR983085 MZM983049:MZN983085 NJI983049:NJJ983085 NTE983049:NTF983085 ODA983049:ODB983085 OMW983049:OMX983085 OWS983049:OWT983085 PGO983049:PGP983085 PQK983049:PQL983085 QAG983049:QAH983085 QKC983049:QKD983085 QTY983049:QTZ983085 RDU983049:RDV983085 RNQ983049:RNR983085 RXM983049:RXN983085 SHI983049:SHJ983085 SRE983049:SRF983085 TBA983049:TBB983085 TKW983049:TKX983085 TUS983049:TUT983085 UEO983049:UEP983085 UOK983049:UOL983085 UYG983049:UYH983085 VIC983049:VID983085 VRY983049:VRZ983085 WBU983049:WBV983085 WLQ983049:WLR983085 WVM983049:WVN983085 B9:C62 IX9:IY62 ST9:SU62 ACP9:ACQ62 AML9:AMM62 AWH9:AWI62 BGD9:BGE62 BPZ9:BQA62 BZV9:BZW62 CJR9:CJS62 CTN9:CTO62 DDJ9:DDK62 DNF9:DNG62 DXB9:DXC62 EGX9:EGY62 EQT9:EQU62 FAP9:FAQ62 FKL9:FKM62 FUH9:FUI62 GED9:GEE62 GNZ9:GOA62 GXV9:GXW62 HHR9:HHS62 HRN9:HRO62 IBJ9:IBK62 ILF9:ILG62 IVB9:IVC62 JEX9:JEY62 JOT9:JOU62 JYP9:JYQ62 KIL9:KIM62 KSH9:KSI62 LCD9:LCE62 LLZ9:LMA62 LVV9:LVW62 MFR9:MFS62 MPN9:MPO62 MZJ9:MZK62 NJF9:NJG62 NTB9:NTC62 OCX9:OCY62 OMT9:OMU62 OWP9:OWQ62 PGL9:PGM62 PQH9:PQI62 QAD9:QAE62 QJZ9:QKA62 QTV9:QTW62 RDR9:RDS62 RNN9:RNO62 RXJ9:RXK62 SHF9:SHG62 SRB9:SRC62 TAX9:TAY62 TKT9:TKU62 TUP9:TUQ62 UEL9:UEM62 UOH9:UOI62 UYD9:UYE62 VHZ9:VIA62 VRV9:VRW62 WBR9:WBS62 WLN9:WLO62 WVJ9:WVK62 B65545:C65598 IX65545:IY65598 ST65545:SU65598 ACP65545:ACQ65598 AML65545:AMM65598 AWH65545:AWI65598 BGD65545:BGE65598 BPZ65545:BQA65598 BZV65545:BZW65598 CJR65545:CJS65598 CTN65545:CTO65598 DDJ65545:DDK65598 DNF65545:DNG65598 DXB65545:DXC65598 EGX65545:EGY65598 EQT65545:EQU65598 FAP65545:FAQ65598 FKL65545:FKM65598 FUH65545:FUI65598 GED65545:GEE65598 GNZ65545:GOA65598 GXV65545:GXW65598 HHR65545:HHS65598 HRN65545:HRO65598 IBJ65545:IBK65598 ILF65545:ILG65598 IVB65545:IVC65598 JEX65545:JEY65598 JOT65545:JOU65598 JYP65545:JYQ65598 KIL65545:KIM65598 KSH65545:KSI65598 LCD65545:LCE65598 LLZ65545:LMA65598 LVV65545:LVW65598 MFR65545:MFS65598 MPN65545:MPO65598 MZJ65545:MZK65598 NJF65545:NJG65598 NTB65545:NTC65598 OCX65545:OCY65598 OMT65545:OMU65598 OWP65545:OWQ65598 PGL65545:PGM65598 PQH65545:PQI65598 QAD65545:QAE65598 QJZ65545:QKA65598 QTV65545:QTW65598 RDR65545:RDS65598 RNN65545:RNO65598 RXJ65545:RXK65598 SHF65545:SHG65598 SRB65545:SRC65598 TAX65545:TAY65598 TKT65545:TKU65598 TUP65545:TUQ65598 UEL65545:UEM65598 UOH65545:UOI65598 UYD65545:UYE65598 VHZ65545:VIA65598 VRV65545:VRW65598 WBR65545:WBS65598 WLN65545:WLO65598 WVJ65545:WVK65598 B131081:C131134 IX131081:IY131134 ST131081:SU131134 ACP131081:ACQ131134 AML131081:AMM131134 AWH131081:AWI131134 BGD131081:BGE131134 BPZ131081:BQA131134 BZV131081:BZW131134 CJR131081:CJS131134 CTN131081:CTO131134 DDJ131081:DDK131134 DNF131081:DNG131134 DXB131081:DXC131134 EGX131081:EGY131134 EQT131081:EQU131134 FAP131081:FAQ131134 FKL131081:FKM131134 FUH131081:FUI131134 GED131081:GEE131134 GNZ131081:GOA131134 GXV131081:GXW131134 HHR131081:HHS131134 HRN131081:HRO131134 IBJ131081:IBK131134 ILF131081:ILG131134 IVB131081:IVC131134 JEX131081:JEY131134 JOT131081:JOU131134 JYP131081:JYQ131134 KIL131081:KIM131134 KSH131081:KSI131134 LCD131081:LCE131134 LLZ131081:LMA131134 LVV131081:LVW131134 MFR131081:MFS131134 MPN131081:MPO131134 MZJ131081:MZK131134 NJF131081:NJG131134 NTB131081:NTC131134 OCX131081:OCY131134 OMT131081:OMU131134 OWP131081:OWQ131134 PGL131081:PGM131134 PQH131081:PQI131134 QAD131081:QAE131134 QJZ131081:QKA131134 QTV131081:QTW131134 RDR131081:RDS131134 RNN131081:RNO131134 RXJ131081:RXK131134 SHF131081:SHG131134 SRB131081:SRC131134 TAX131081:TAY131134 TKT131081:TKU131134 TUP131081:TUQ131134 UEL131081:UEM131134 UOH131081:UOI131134 UYD131081:UYE131134 VHZ131081:VIA131134 VRV131081:VRW131134 WBR131081:WBS131134 WLN131081:WLO131134 WVJ131081:WVK131134 B196617:C196670 IX196617:IY196670 ST196617:SU196670 ACP196617:ACQ196670 AML196617:AMM196670 AWH196617:AWI196670 BGD196617:BGE196670 BPZ196617:BQA196670 BZV196617:BZW196670 CJR196617:CJS196670 CTN196617:CTO196670 DDJ196617:DDK196670 DNF196617:DNG196670 DXB196617:DXC196670 EGX196617:EGY196670 EQT196617:EQU196670 FAP196617:FAQ196670 FKL196617:FKM196670 FUH196617:FUI196670 GED196617:GEE196670 GNZ196617:GOA196670 GXV196617:GXW196670 HHR196617:HHS196670 HRN196617:HRO196670 IBJ196617:IBK196670 ILF196617:ILG196670 IVB196617:IVC196670 JEX196617:JEY196670 JOT196617:JOU196670 JYP196617:JYQ196670 KIL196617:KIM196670 KSH196617:KSI196670 LCD196617:LCE196670 LLZ196617:LMA196670 LVV196617:LVW196670 MFR196617:MFS196670 MPN196617:MPO196670 MZJ196617:MZK196670 NJF196617:NJG196670 NTB196617:NTC196670 OCX196617:OCY196670 OMT196617:OMU196670 OWP196617:OWQ196670 PGL196617:PGM196670 PQH196617:PQI196670 QAD196617:QAE196670 QJZ196617:QKA196670 QTV196617:QTW196670 RDR196617:RDS196670 RNN196617:RNO196670 RXJ196617:RXK196670 SHF196617:SHG196670 SRB196617:SRC196670 TAX196617:TAY196670 TKT196617:TKU196670 TUP196617:TUQ196670 UEL196617:UEM196670 UOH196617:UOI196670 UYD196617:UYE196670 VHZ196617:VIA196670 VRV196617:VRW196670 WBR196617:WBS196670 WLN196617:WLO196670 WVJ196617:WVK196670 B262153:C262206 IX262153:IY262206 ST262153:SU262206 ACP262153:ACQ262206 AML262153:AMM262206 AWH262153:AWI262206 BGD262153:BGE262206 BPZ262153:BQA262206 BZV262153:BZW262206 CJR262153:CJS262206 CTN262153:CTO262206 DDJ262153:DDK262206 DNF262153:DNG262206 DXB262153:DXC262206 EGX262153:EGY262206 EQT262153:EQU262206 FAP262153:FAQ262206 FKL262153:FKM262206 FUH262153:FUI262206 GED262153:GEE262206 GNZ262153:GOA262206 GXV262153:GXW262206 HHR262153:HHS262206 HRN262153:HRO262206 IBJ262153:IBK262206 ILF262153:ILG262206 IVB262153:IVC262206 JEX262153:JEY262206 JOT262153:JOU262206 JYP262153:JYQ262206 KIL262153:KIM262206 KSH262153:KSI262206 LCD262153:LCE262206 LLZ262153:LMA262206 LVV262153:LVW262206 MFR262153:MFS262206 MPN262153:MPO262206 MZJ262153:MZK262206 NJF262153:NJG262206 NTB262153:NTC262206 OCX262153:OCY262206 OMT262153:OMU262206 OWP262153:OWQ262206 PGL262153:PGM262206 PQH262153:PQI262206 QAD262153:QAE262206 QJZ262153:QKA262206 QTV262153:QTW262206 RDR262153:RDS262206 RNN262153:RNO262206 RXJ262153:RXK262206 SHF262153:SHG262206 SRB262153:SRC262206 TAX262153:TAY262206 TKT262153:TKU262206 TUP262153:TUQ262206 UEL262153:UEM262206 UOH262153:UOI262206 UYD262153:UYE262206 VHZ262153:VIA262206 VRV262153:VRW262206 WBR262153:WBS262206 WLN262153:WLO262206 WVJ262153:WVK262206 B327689:C327742 IX327689:IY327742 ST327689:SU327742 ACP327689:ACQ327742 AML327689:AMM327742 AWH327689:AWI327742 BGD327689:BGE327742 BPZ327689:BQA327742 BZV327689:BZW327742 CJR327689:CJS327742 CTN327689:CTO327742 DDJ327689:DDK327742 DNF327689:DNG327742 DXB327689:DXC327742 EGX327689:EGY327742 EQT327689:EQU327742 FAP327689:FAQ327742 FKL327689:FKM327742 FUH327689:FUI327742 GED327689:GEE327742 GNZ327689:GOA327742 GXV327689:GXW327742 HHR327689:HHS327742 HRN327689:HRO327742 IBJ327689:IBK327742 ILF327689:ILG327742 IVB327689:IVC327742 JEX327689:JEY327742 JOT327689:JOU327742 JYP327689:JYQ327742 KIL327689:KIM327742 KSH327689:KSI327742 LCD327689:LCE327742 LLZ327689:LMA327742 LVV327689:LVW327742 MFR327689:MFS327742 MPN327689:MPO327742 MZJ327689:MZK327742 NJF327689:NJG327742 NTB327689:NTC327742 OCX327689:OCY327742 OMT327689:OMU327742 OWP327689:OWQ327742 PGL327689:PGM327742 PQH327689:PQI327742 QAD327689:QAE327742 QJZ327689:QKA327742 QTV327689:QTW327742 RDR327689:RDS327742 RNN327689:RNO327742 RXJ327689:RXK327742 SHF327689:SHG327742 SRB327689:SRC327742 TAX327689:TAY327742 TKT327689:TKU327742 TUP327689:TUQ327742 UEL327689:UEM327742 UOH327689:UOI327742 UYD327689:UYE327742 VHZ327689:VIA327742 VRV327689:VRW327742 WBR327689:WBS327742 WLN327689:WLO327742 WVJ327689:WVK327742 B393225:C393278 IX393225:IY393278 ST393225:SU393278 ACP393225:ACQ393278 AML393225:AMM393278 AWH393225:AWI393278 BGD393225:BGE393278 BPZ393225:BQA393278 BZV393225:BZW393278 CJR393225:CJS393278 CTN393225:CTO393278 DDJ393225:DDK393278 DNF393225:DNG393278 DXB393225:DXC393278 EGX393225:EGY393278 EQT393225:EQU393278 FAP393225:FAQ393278 FKL393225:FKM393278 FUH393225:FUI393278 GED393225:GEE393278 GNZ393225:GOA393278 GXV393225:GXW393278 HHR393225:HHS393278 HRN393225:HRO393278 IBJ393225:IBK393278 ILF393225:ILG393278 IVB393225:IVC393278 JEX393225:JEY393278 JOT393225:JOU393278 JYP393225:JYQ393278 KIL393225:KIM393278 KSH393225:KSI393278 LCD393225:LCE393278 LLZ393225:LMA393278 LVV393225:LVW393278 MFR393225:MFS393278 MPN393225:MPO393278 MZJ393225:MZK393278 NJF393225:NJG393278 NTB393225:NTC393278 OCX393225:OCY393278 OMT393225:OMU393278 OWP393225:OWQ393278 PGL393225:PGM393278 PQH393225:PQI393278 QAD393225:QAE393278 QJZ393225:QKA393278 QTV393225:QTW393278 RDR393225:RDS393278 RNN393225:RNO393278 RXJ393225:RXK393278 SHF393225:SHG393278 SRB393225:SRC393278 TAX393225:TAY393278 TKT393225:TKU393278 TUP393225:TUQ393278 UEL393225:UEM393278 UOH393225:UOI393278 UYD393225:UYE393278 VHZ393225:VIA393278 VRV393225:VRW393278 WBR393225:WBS393278 WLN393225:WLO393278 WVJ393225:WVK393278 B458761:C458814 IX458761:IY458814 ST458761:SU458814 ACP458761:ACQ458814 AML458761:AMM458814 AWH458761:AWI458814 BGD458761:BGE458814 BPZ458761:BQA458814 BZV458761:BZW458814 CJR458761:CJS458814 CTN458761:CTO458814 DDJ458761:DDK458814 DNF458761:DNG458814 DXB458761:DXC458814 EGX458761:EGY458814 EQT458761:EQU458814 FAP458761:FAQ458814 FKL458761:FKM458814 FUH458761:FUI458814 GED458761:GEE458814 GNZ458761:GOA458814 GXV458761:GXW458814 HHR458761:HHS458814 HRN458761:HRO458814 IBJ458761:IBK458814 ILF458761:ILG458814 IVB458761:IVC458814 JEX458761:JEY458814 JOT458761:JOU458814 JYP458761:JYQ458814 KIL458761:KIM458814 KSH458761:KSI458814 LCD458761:LCE458814 LLZ458761:LMA458814 LVV458761:LVW458814 MFR458761:MFS458814 MPN458761:MPO458814 MZJ458761:MZK458814 NJF458761:NJG458814 NTB458761:NTC458814 OCX458761:OCY458814 OMT458761:OMU458814 OWP458761:OWQ458814 PGL458761:PGM458814 PQH458761:PQI458814 QAD458761:QAE458814 QJZ458761:QKA458814 QTV458761:QTW458814 RDR458761:RDS458814 RNN458761:RNO458814 RXJ458761:RXK458814 SHF458761:SHG458814 SRB458761:SRC458814 TAX458761:TAY458814 TKT458761:TKU458814 TUP458761:TUQ458814 UEL458761:UEM458814 UOH458761:UOI458814 UYD458761:UYE458814 VHZ458761:VIA458814 VRV458761:VRW458814 WBR458761:WBS458814 WLN458761:WLO458814 WVJ458761:WVK458814 B524297:C524350 IX524297:IY524350 ST524297:SU524350 ACP524297:ACQ524350 AML524297:AMM524350 AWH524297:AWI524350 BGD524297:BGE524350 BPZ524297:BQA524350 BZV524297:BZW524350 CJR524297:CJS524350 CTN524297:CTO524350 DDJ524297:DDK524350 DNF524297:DNG524350 DXB524297:DXC524350 EGX524297:EGY524350 EQT524297:EQU524350 FAP524297:FAQ524350 FKL524297:FKM524350 FUH524297:FUI524350 GED524297:GEE524350 GNZ524297:GOA524350 GXV524297:GXW524350 HHR524297:HHS524350 HRN524297:HRO524350 IBJ524297:IBK524350 ILF524297:ILG524350 IVB524297:IVC524350 JEX524297:JEY524350 JOT524297:JOU524350 JYP524297:JYQ524350 KIL524297:KIM524350 KSH524297:KSI524350 LCD524297:LCE524350 LLZ524297:LMA524350 LVV524297:LVW524350 MFR524297:MFS524350 MPN524297:MPO524350 MZJ524297:MZK524350 NJF524297:NJG524350 NTB524297:NTC524350 OCX524297:OCY524350 OMT524297:OMU524350 OWP524297:OWQ524350 PGL524297:PGM524350 PQH524297:PQI524350 QAD524297:QAE524350 QJZ524297:QKA524350 QTV524297:QTW524350 RDR524297:RDS524350 RNN524297:RNO524350 RXJ524297:RXK524350 SHF524297:SHG524350 SRB524297:SRC524350 TAX524297:TAY524350 TKT524297:TKU524350 TUP524297:TUQ524350 UEL524297:UEM524350 UOH524297:UOI524350 UYD524297:UYE524350 VHZ524297:VIA524350 VRV524297:VRW524350 WBR524297:WBS524350 WLN524297:WLO524350 WVJ524297:WVK524350 B589833:C589886 IX589833:IY589886 ST589833:SU589886 ACP589833:ACQ589886 AML589833:AMM589886 AWH589833:AWI589886 BGD589833:BGE589886 BPZ589833:BQA589886 BZV589833:BZW589886 CJR589833:CJS589886 CTN589833:CTO589886 DDJ589833:DDK589886 DNF589833:DNG589886 DXB589833:DXC589886 EGX589833:EGY589886 EQT589833:EQU589886 FAP589833:FAQ589886 FKL589833:FKM589886 FUH589833:FUI589886 GED589833:GEE589886 GNZ589833:GOA589886 GXV589833:GXW589886 HHR589833:HHS589886 HRN589833:HRO589886 IBJ589833:IBK589886 ILF589833:ILG589886 IVB589833:IVC589886 JEX589833:JEY589886 JOT589833:JOU589886 JYP589833:JYQ589886 KIL589833:KIM589886 KSH589833:KSI589886 LCD589833:LCE589886 LLZ589833:LMA589886 LVV589833:LVW589886 MFR589833:MFS589886 MPN589833:MPO589886 MZJ589833:MZK589886 NJF589833:NJG589886 NTB589833:NTC589886 OCX589833:OCY589886 OMT589833:OMU589886 OWP589833:OWQ589886 PGL589833:PGM589886 PQH589833:PQI589886 QAD589833:QAE589886 QJZ589833:QKA589886 QTV589833:QTW589886 RDR589833:RDS589886 RNN589833:RNO589886 RXJ589833:RXK589886 SHF589833:SHG589886 SRB589833:SRC589886 TAX589833:TAY589886 TKT589833:TKU589886 TUP589833:TUQ589886 UEL589833:UEM589886 UOH589833:UOI589886 UYD589833:UYE589886 VHZ589833:VIA589886 VRV589833:VRW589886 WBR589833:WBS589886 WLN589833:WLO589886 WVJ589833:WVK589886 B655369:C655422 IX655369:IY655422 ST655369:SU655422 ACP655369:ACQ655422 AML655369:AMM655422 AWH655369:AWI655422 BGD655369:BGE655422 BPZ655369:BQA655422 BZV655369:BZW655422 CJR655369:CJS655422 CTN655369:CTO655422 DDJ655369:DDK655422 DNF655369:DNG655422 DXB655369:DXC655422 EGX655369:EGY655422 EQT655369:EQU655422 FAP655369:FAQ655422 FKL655369:FKM655422 FUH655369:FUI655422 GED655369:GEE655422 GNZ655369:GOA655422 GXV655369:GXW655422 HHR655369:HHS655422 HRN655369:HRO655422 IBJ655369:IBK655422 ILF655369:ILG655422 IVB655369:IVC655422 JEX655369:JEY655422 JOT655369:JOU655422 JYP655369:JYQ655422 KIL655369:KIM655422 KSH655369:KSI655422 LCD655369:LCE655422 LLZ655369:LMA655422 LVV655369:LVW655422 MFR655369:MFS655422 MPN655369:MPO655422 MZJ655369:MZK655422 NJF655369:NJG655422 NTB655369:NTC655422 OCX655369:OCY655422 OMT655369:OMU655422 OWP655369:OWQ655422 PGL655369:PGM655422 PQH655369:PQI655422 QAD655369:QAE655422 QJZ655369:QKA655422 QTV655369:QTW655422 RDR655369:RDS655422 RNN655369:RNO655422 RXJ655369:RXK655422 SHF655369:SHG655422 SRB655369:SRC655422 TAX655369:TAY655422 TKT655369:TKU655422 TUP655369:TUQ655422 UEL655369:UEM655422 UOH655369:UOI655422 UYD655369:UYE655422 VHZ655369:VIA655422 VRV655369:VRW655422 WBR655369:WBS655422 WLN655369:WLO655422 WVJ655369:WVK655422 B720905:C720958 IX720905:IY720958 ST720905:SU720958 ACP720905:ACQ720958 AML720905:AMM720958 AWH720905:AWI720958 BGD720905:BGE720958 BPZ720905:BQA720958 BZV720905:BZW720958 CJR720905:CJS720958 CTN720905:CTO720958 DDJ720905:DDK720958 DNF720905:DNG720958 DXB720905:DXC720958 EGX720905:EGY720958 EQT720905:EQU720958 FAP720905:FAQ720958 FKL720905:FKM720958 FUH720905:FUI720958 GED720905:GEE720958 GNZ720905:GOA720958 GXV720905:GXW720958 HHR720905:HHS720958 HRN720905:HRO720958 IBJ720905:IBK720958 ILF720905:ILG720958 IVB720905:IVC720958 JEX720905:JEY720958 JOT720905:JOU720958 JYP720905:JYQ720958 KIL720905:KIM720958 KSH720905:KSI720958 LCD720905:LCE720958 LLZ720905:LMA720958 LVV720905:LVW720958 MFR720905:MFS720958 MPN720905:MPO720958 MZJ720905:MZK720958 NJF720905:NJG720958 NTB720905:NTC720958 OCX720905:OCY720958 OMT720905:OMU720958 OWP720905:OWQ720958 PGL720905:PGM720958 PQH720905:PQI720958 QAD720905:QAE720958 QJZ720905:QKA720958 QTV720905:QTW720958 RDR720905:RDS720958 RNN720905:RNO720958 RXJ720905:RXK720958 SHF720905:SHG720958 SRB720905:SRC720958 TAX720905:TAY720958 TKT720905:TKU720958 TUP720905:TUQ720958 UEL720905:UEM720958 UOH720905:UOI720958 UYD720905:UYE720958 VHZ720905:VIA720958 VRV720905:VRW720958 WBR720905:WBS720958 WLN720905:WLO720958 WVJ720905:WVK720958 B786441:C786494 IX786441:IY786494 ST786441:SU786494 ACP786441:ACQ786494 AML786441:AMM786494 AWH786441:AWI786494 BGD786441:BGE786494 BPZ786441:BQA786494 BZV786441:BZW786494 CJR786441:CJS786494 CTN786441:CTO786494 DDJ786441:DDK786494 DNF786441:DNG786494 DXB786441:DXC786494 EGX786441:EGY786494 EQT786441:EQU786494 FAP786441:FAQ786494 FKL786441:FKM786494 FUH786441:FUI786494 GED786441:GEE786494 GNZ786441:GOA786494 GXV786441:GXW786494 HHR786441:HHS786494 HRN786441:HRO786494 IBJ786441:IBK786494 ILF786441:ILG786494 IVB786441:IVC786494 JEX786441:JEY786494 JOT786441:JOU786494 JYP786441:JYQ786494 KIL786441:KIM786494 KSH786441:KSI786494 LCD786441:LCE786494 LLZ786441:LMA786494 LVV786441:LVW786494 MFR786441:MFS786494 MPN786441:MPO786494 MZJ786441:MZK786494 NJF786441:NJG786494 NTB786441:NTC786494 OCX786441:OCY786494 OMT786441:OMU786494 OWP786441:OWQ786494 PGL786441:PGM786494 PQH786441:PQI786494 QAD786441:QAE786494 QJZ786441:QKA786494 QTV786441:QTW786494 RDR786441:RDS786494 RNN786441:RNO786494 RXJ786441:RXK786494 SHF786441:SHG786494 SRB786441:SRC786494 TAX786441:TAY786494 TKT786441:TKU786494 TUP786441:TUQ786494 UEL786441:UEM786494 UOH786441:UOI786494 UYD786441:UYE786494 VHZ786441:VIA786494 VRV786441:VRW786494 WBR786441:WBS786494 WLN786441:WLO786494 WVJ786441:WVK786494 B851977:C852030 IX851977:IY852030 ST851977:SU852030 ACP851977:ACQ852030 AML851977:AMM852030 AWH851977:AWI852030 BGD851977:BGE852030 BPZ851977:BQA852030 BZV851977:BZW852030 CJR851977:CJS852030 CTN851977:CTO852030 DDJ851977:DDK852030 DNF851977:DNG852030 DXB851977:DXC852030 EGX851977:EGY852030 EQT851977:EQU852030 FAP851977:FAQ852030 FKL851977:FKM852030 FUH851977:FUI852030 GED851977:GEE852030 GNZ851977:GOA852030 GXV851977:GXW852030 HHR851977:HHS852030 HRN851977:HRO852030 IBJ851977:IBK852030 ILF851977:ILG852030 IVB851977:IVC852030 JEX851977:JEY852030 JOT851977:JOU852030 JYP851977:JYQ852030 KIL851977:KIM852030 KSH851977:KSI852030 LCD851977:LCE852030 LLZ851977:LMA852030 LVV851977:LVW852030 MFR851977:MFS852030 MPN851977:MPO852030 MZJ851977:MZK852030 NJF851977:NJG852030 NTB851977:NTC852030 OCX851977:OCY852030 OMT851977:OMU852030 OWP851977:OWQ852030 PGL851977:PGM852030 PQH851977:PQI852030 QAD851977:QAE852030 QJZ851977:QKA852030 QTV851977:QTW852030 RDR851977:RDS852030 RNN851977:RNO852030 RXJ851977:RXK852030 SHF851977:SHG852030 SRB851977:SRC852030 TAX851977:TAY852030 TKT851977:TKU852030 TUP851977:TUQ852030 UEL851977:UEM852030 UOH851977:UOI852030 UYD851977:UYE852030 VHZ851977:VIA852030 VRV851977:VRW852030 WBR851977:WBS852030 WLN851977:WLO852030 WVJ851977:WVK852030 B917513:C917566 IX917513:IY917566 ST917513:SU917566 ACP917513:ACQ917566 AML917513:AMM917566 AWH917513:AWI917566 BGD917513:BGE917566 BPZ917513:BQA917566 BZV917513:BZW917566 CJR917513:CJS917566 CTN917513:CTO917566 DDJ917513:DDK917566 DNF917513:DNG917566 DXB917513:DXC917566 EGX917513:EGY917566 EQT917513:EQU917566 FAP917513:FAQ917566 FKL917513:FKM917566 FUH917513:FUI917566 GED917513:GEE917566 GNZ917513:GOA917566 GXV917513:GXW917566 HHR917513:HHS917566 HRN917513:HRO917566 IBJ917513:IBK917566 ILF917513:ILG917566 IVB917513:IVC917566 JEX917513:JEY917566 JOT917513:JOU917566 JYP917513:JYQ917566 KIL917513:KIM917566 KSH917513:KSI917566 LCD917513:LCE917566 LLZ917513:LMA917566 LVV917513:LVW917566 MFR917513:MFS917566 MPN917513:MPO917566 MZJ917513:MZK917566 NJF917513:NJG917566 NTB917513:NTC917566 OCX917513:OCY917566 OMT917513:OMU917566 OWP917513:OWQ917566 PGL917513:PGM917566 PQH917513:PQI917566 QAD917513:QAE917566 QJZ917513:QKA917566 QTV917513:QTW917566 RDR917513:RDS917566 RNN917513:RNO917566 RXJ917513:RXK917566 SHF917513:SHG917566 SRB917513:SRC917566 TAX917513:TAY917566 TKT917513:TKU917566 TUP917513:TUQ917566 UEL917513:UEM917566 UOH917513:UOI917566 UYD917513:UYE917566 VHZ917513:VIA917566 VRV917513:VRW917566 WBR917513:WBS917566 WLN917513:WLO917566 WVJ917513:WVK917566 B983049:C983102 IX983049:IY983102 ST983049:SU983102 ACP983049:ACQ983102 AML983049:AMM983102 AWH983049:AWI983102 BGD983049:BGE983102 BPZ983049:BQA983102 BZV983049:BZW983102 CJR983049:CJS983102 CTN983049:CTO983102 DDJ983049:DDK983102 DNF983049:DNG983102 DXB983049:DXC983102 EGX983049:EGY983102 EQT983049:EQU983102 FAP983049:FAQ983102 FKL983049:FKM983102 FUH983049:FUI983102 GED983049:GEE983102 GNZ983049:GOA983102 GXV983049:GXW983102 HHR983049:HHS983102 HRN983049:HRO983102 IBJ983049:IBK983102 ILF983049:ILG983102 IVB983049:IVC983102 JEX983049:JEY983102 JOT983049:JOU983102 JYP983049:JYQ983102 KIL983049:KIM983102 KSH983049:KSI983102 LCD983049:LCE983102 LLZ983049:LMA983102 LVV983049:LVW983102 MFR983049:MFS983102 MPN983049:MPO983102 MZJ983049:MZK983102 NJF983049:NJG983102 NTB983049:NTC983102 OCX983049:OCY983102 OMT983049:OMU983102 OWP983049:OWQ983102 PGL983049:PGM983102 PQH983049:PQI983102 QAD983049:QAE983102 QJZ983049:QKA983102 QTV983049:QTW983102 RDR983049:RDS983102 RNN983049:RNO983102 RXJ983049:RXK983102 SHF983049:SHG983102 SRB983049:SRC983102 TAX983049:TAY983102 TKT983049:TKU983102 TUP983049:TUQ983102 UEL983049:UEM983102 UOH983049:UOI983102 UYD983049:UYE983102 VHZ983049:VIA983102 VRV983049:VRW983102 WBR983049:WBS983102 WLN983049:WLO983102 WVJ983049:WVK983102 E47:F47 JA47:JB47 SW47:SX47 ACS47:ACT47 AMO47:AMP47 AWK47:AWL47 BGG47:BGH47 BQC47:BQD47 BZY47:BZZ47 CJU47:CJV47 CTQ47:CTR47 DDM47:DDN47 DNI47:DNJ47 DXE47:DXF47 EHA47:EHB47 EQW47:EQX47 FAS47:FAT47 FKO47:FKP47 FUK47:FUL47 GEG47:GEH47 GOC47:GOD47 GXY47:GXZ47 HHU47:HHV47 HRQ47:HRR47 IBM47:IBN47 ILI47:ILJ47 IVE47:IVF47 JFA47:JFB47 JOW47:JOX47 JYS47:JYT47 KIO47:KIP47 KSK47:KSL47 LCG47:LCH47 LMC47:LMD47 LVY47:LVZ47 MFU47:MFV47 MPQ47:MPR47 MZM47:MZN47 NJI47:NJJ47 NTE47:NTF47 ODA47:ODB47 OMW47:OMX47 OWS47:OWT47 PGO47:PGP47 PQK47:PQL47 QAG47:QAH47 QKC47:QKD47 QTY47:QTZ47 RDU47:RDV47 RNQ47:RNR47 RXM47:RXN47 SHI47:SHJ47 SRE47:SRF47 TBA47:TBB47 TKW47:TKX47 TUS47:TUT47 UEO47:UEP47 UOK47:UOL47 UYG47:UYH47 VIC47:VID47 VRY47:VRZ47 WBU47:WBV47 WLQ47:WLR47 WVM47:WVN47 E65583:F65583 JA65583:JB65583 SW65583:SX65583 ACS65583:ACT65583 AMO65583:AMP65583 AWK65583:AWL65583 BGG65583:BGH65583 BQC65583:BQD65583 BZY65583:BZZ65583 CJU65583:CJV65583 CTQ65583:CTR65583 DDM65583:DDN65583 DNI65583:DNJ65583 DXE65583:DXF65583 EHA65583:EHB65583 EQW65583:EQX65583 FAS65583:FAT65583 FKO65583:FKP65583 FUK65583:FUL65583 GEG65583:GEH65583 GOC65583:GOD65583 GXY65583:GXZ65583 HHU65583:HHV65583 HRQ65583:HRR65583 IBM65583:IBN65583 ILI65583:ILJ65583 IVE65583:IVF65583 JFA65583:JFB65583 JOW65583:JOX65583 JYS65583:JYT65583 KIO65583:KIP65583 KSK65583:KSL65583 LCG65583:LCH65583 LMC65583:LMD65583 LVY65583:LVZ65583 MFU65583:MFV65583 MPQ65583:MPR65583 MZM65583:MZN65583 NJI65583:NJJ65583 NTE65583:NTF65583 ODA65583:ODB65583 OMW65583:OMX65583 OWS65583:OWT65583 PGO65583:PGP65583 PQK65583:PQL65583 QAG65583:QAH65583 QKC65583:QKD65583 QTY65583:QTZ65583 RDU65583:RDV65583 RNQ65583:RNR65583 RXM65583:RXN65583 SHI65583:SHJ65583 SRE65583:SRF65583 TBA65583:TBB65583 TKW65583:TKX65583 TUS65583:TUT65583 UEO65583:UEP65583 UOK65583:UOL65583 UYG65583:UYH65583 VIC65583:VID65583 VRY65583:VRZ65583 WBU65583:WBV65583 WLQ65583:WLR65583 WVM65583:WVN65583 E131119:F131119 JA131119:JB131119 SW131119:SX131119 ACS131119:ACT131119 AMO131119:AMP131119 AWK131119:AWL131119 BGG131119:BGH131119 BQC131119:BQD131119 BZY131119:BZZ131119 CJU131119:CJV131119 CTQ131119:CTR131119 DDM131119:DDN131119 DNI131119:DNJ131119 DXE131119:DXF131119 EHA131119:EHB131119 EQW131119:EQX131119 FAS131119:FAT131119 FKO131119:FKP131119 FUK131119:FUL131119 GEG131119:GEH131119 GOC131119:GOD131119 GXY131119:GXZ131119 HHU131119:HHV131119 HRQ131119:HRR131119 IBM131119:IBN131119 ILI131119:ILJ131119 IVE131119:IVF131119 JFA131119:JFB131119 JOW131119:JOX131119 JYS131119:JYT131119 KIO131119:KIP131119 KSK131119:KSL131119 LCG131119:LCH131119 LMC131119:LMD131119 LVY131119:LVZ131119 MFU131119:MFV131119 MPQ131119:MPR131119 MZM131119:MZN131119 NJI131119:NJJ131119 NTE131119:NTF131119 ODA131119:ODB131119 OMW131119:OMX131119 OWS131119:OWT131119 PGO131119:PGP131119 PQK131119:PQL131119 QAG131119:QAH131119 QKC131119:QKD131119 QTY131119:QTZ131119 RDU131119:RDV131119 RNQ131119:RNR131119 RXM131119:RXN131119 SHI131119:SHJ131119 SRE131119:SRF131119 TBA131119:TBB131119 TKW131119:TKX131119 TUS131119:TUT131119 UEO131119:UEP131119 UOK131119:UOL131119 UYG131119:UYH131119 VIC131119:VID131119 VRY131119:VRZ131119 WBU131119:WBV131119 WLQ131119:WLR131119 WVM131119:WVN131119 E196655:F196655 JA196655:JB196655 SW196655:SX196655 ACS196655:ACT196655 AMO196655:AMP196655 AWK196655:AWL196655 BGG196655:BGH196655 BQC196655:BQD196655 BZY196655:BZZ196655 CJU196655:CJV196655 CTQ196655:CTR196655 DDM196655:DDN196655 DNI196655:DNJ196655 DXE196655:DXF196655 EHA196655:EHB196655 EQW196655:EQX196655 FAS196655:FAT196655 FKO196655:FKP196655 FUK196655:FUL196655 GEG196655:GEH196655 GOC196655:GOD196655 GXY196655:GXZ196655 HHU196655:HHV196655 HRQ196655:HRR196655 IBM196655:IBN196655 ILI196655:ILJ196655 IVE196655:IVF196655 JFA196655:JFB196655 JOW196655:JOX196655 JYS196655:JYT196655 KIO196655:KIP196655 KSK196655:KSL196655 LCG196655:LCH196655 LMC196655:LMD196655 LVY196655:LVZ196655 MFU196655:MFV196655 MPQ196655:MPR196655 MZM196655:MZN196655 NJI196655:NJJ196655 NTE196655:NTF196655 ODA196655:ODB196655 OMW196655:OMX196655 OWS196655:OWT196655 PGO196655:PGP196655 PQK196655:PQL196655 QAG196655:QAH196655 QKC196655:QKD196655 QTY196655:QTZ196655 RDU196655:RDV196655 RNQ196655:RNR196655 RXM196655:RXN196655 SHI196655:SHJ196655 SRE196655:SRF196655 TBA196655:TBB196655 TKW196655:TKX196655 TUS196655:TUT196655 UEO196655:UEP196655 UOK196655:UOL196655 UYG196655:UYH196655 VIC196655:VID196655 VRY196655:VRZ196655 WBU196655:WBV196655 WLQ196655:WLR196655 WVM196655:WVN196655 E262191:F262191 JA262191:JB262191 SW262191:SX262191 ACS262191:ACT262191 AMO262191:AMP262191 AWK262191:AWL262191 BGG262191:BGH262191 BQC262191:BQD262191 BZY262191:BZZ262191 CJU262191:CJV262191 CTQ262191:CTR262191 DDM262191:DDN262191 DNI262191:DNJ262191 DXE262191:DXF262191 EHA262191:EHB262191 EQW262191:EQX262191 FAS262191:FAT262191 FKO262191:FKP262191 FUK262191:FUL262191 GEG262191:GEH262191 GOC262191:GOD262191 GXY262191:GXZ262191 HHU262191:HHV262191 HRQ262191:HRR262191 IBM262191:IBN262191 ILI262191:ILJ262191 IVE262191:IVF262191 JFA262191:JFB262191 JOW262191:JOX262191 JYS262191:JYT262191 KIO262191:KIP262191 KSK262191:KSL262191 LCG262191:LCH262191 LMC262191:LMD262191 LVY262191:LVZ262191 MFU262191:MFV262191 MPQ262191:MPR262191 MZM262191:MZN262191 NJI262191:NJJ262191 NTE262191:NTF262191 ODA262191:ODB262191 OMW262191:OMX262191 OWS262191:OWT262191 PGO262191:PGP262191 PQK262191:PQL262191 QAG262191:QAH262191 QKC262191:QKD262191 QTY262191:QTZ262191 RDU262191:RDV262191 RNQ262191:RNR262191 RXM262191:RXN262191 SHI262191:SHJ262191 SRE262191:SRF262191 TBA262191:TBB262191 TKW262191:TKX262191 TUS262191:TUT262191 UEO262191:UEP262191 UOK262191:UOL262191 UYG262191:UYH262191 VIC262191:VID262191 VRY262191:VRZ262191 WBU262191:WBV262191 WLQ262191:WLR262191 WVM262191:WVN262191 E327727:F327727 JA327727:JB327727 SW327727:SX327727 ACS327727:ACT327727 AMO327727:AMP327727 AWK327727:AWL327727 BGG327727:BGH327727 BQC327727:BQD327727 BZY327727:BZZ327727 CJU327727:CJV327727 CTQ327727:CTR327727 DDM327727:DDN327727 DNI327727:DNJ327727 DXE327727:DXF327727 EHA327727:EHB327727 EQW327727:EQX327727 FAS327727:FAT327727 FKO327727:FKP327727 FUK327727:FUL327727 GEG327727:GEH327727 GOC327727:GOD327727 GXY327727:GXZ327727 HHU327727:HHV327727 HRQ327727:HRR327727 IBM327727:IBN327727 ILI327727:ILJ327727 IVE327727:IVF327727 JFA327727:JFB327727 JOW327727:JOX327727 JYS327727:JYT327727 KIO327727:KIP327727 KSK327727:KSL327727 LCG327727:LCH327727 LMC327727:LMD327727 LVY327727:LVZ327727 MFU327727:MFV327727 MPQ327727:MPR327727 MZM327727:MZN327727 NJI327727:NJJ327727 NTE327727:NTF327727 ODA327727:ODB327727 OMW327727:OMX327727 OWS327727:OWT327727 PGO327727:PGP327727 PQK327727:PQL327727 QAG327727:QAH327727 QKC327727:QKD327727 QTY327727:QTZ327727 RDU327727:RDV327727 RNQ327727:RNR327727 RXM327727:RXN327727 SHI327727:SHJ327727 SRE327727:SRF327727 TBA327727:TBB327727 TKW327727:TKX327727 TUS327727:TUT327727 UEO327727:UEP327727 UOK327727:UOL327727 UYG327727:UYH327727 VIC327727:VID327727 VRY327727:VRZ327727 WBU327727:WBV327727 WLQ327727:WLR327727 WVM327727:WVN327727 E393263:F393263 JA393263:JB393263 SW393263:SX393263 ACS393263:ACT393263 AMO393263:AMP393263 AWK393263:AWL393263 BGG393263:BGH393263 BQC393263:BQD393263 BZY393263:BZZ393263 CJU393263:CJV393263 CTQ393263:CTR393263 DDM393263:DDN393263 DNI393263:DNJ393263 DXE393263:DXF393263 EHA393263:EHB393263 EQW393263:EQX393263 FAS393263:FAT393263 FKO393263:FKP393263 FUK393263:FUL393263 GEG393263:GEH393263 GOC393263:GOD393263 GXY393263:GXZ393263 HHU393263:HHV393263 HRQ393263:HRR393263 IBM393263:IBN393263 ILI393263:ILJ393263 IVE393263:IVF393263 JFA393263:JFB393263 JOW393263:JOX393263 JYS393263:JYT393263 KIO393263:KIP393263 KSK393263:KSL393263 LCG393263:LCH393263 LMC393263:LMD393263 LVY393263:LVZ393263 MFU393263:MFV393263 MPQ393263:MPR393263 MZM393263:MZN393263 NJI393263:NJJ393263 NTE393263:NTF393263 ODA393263:ODB393263 OMW393263:OMX393263 OWS393263:OWT393263 PGO393263:PGP393263 PQK393263:PQL393263 QAG393263:QAH393263 QKC393263:QKD393263 QTY393263:QTZ393263 RDU393263:RDV393263 RNQ393263:RNR393263 RXM393263:RXN393263 SHI393263:SHJ393263 SRE393263:SRF393263 TBA393263:TBB393263 TKW393263:TKX393263 TUS393263:TUT393263 UEO393263:UEP393263 UOK393263:UOL393263 UYG393263:UYH393263 VIC393263:VID393263 VRY393263:VRZ393263 WBU393263:WBV393263 WLQ393263:WLR393263 WVM393263:WVN393263 E458799:F458799 JA458799:JB458799 SW458799:SX458799 ACS458799:ACT458799 AMO458799:AMP458799 AWK458799:AWL458799 BGG458799:BGH458799 BQC458799:BQD458799 BZY458799:BZZ458799 CJU458799:CJV458799 CTQ458799:CTR458799 DDM458799:DDN458799 DNI458799:DNJ458799 DXE458799:DXF458799 EHA458799:EHB458799 EQW458799:EQX458799 FAS458799:FAT458799 FKO458799:FKP458799 FUK458799:FUL458799 GEG458799:GEH458799 GOC458799:GOD458799 GXY458799:GXZ458799 HHU458799:HHV458799 HRQ458799:HRR458799 IBM458799:IBN458799 ILI458799:ILJ458799 IVE458799:IVF458799 JFA458799:JFB458799 JOW458799:JOX458799 JYS458799:JYT458799 KIO458799:KIP458799 KSK458799:KSL458799 LCG458799:LCH458799 LMC458799:LMD458799 LVY458799:LVZ458799 MFU458799:MFV458799 MPQ458799:MPR458799 MZM458799:MZN458799 NJI458799:NJJ458799 NTE458799:NTF458799 ODA458799:ODB458799 OMW458799:OMX458799 OWS458799:OWT458799 PGO458799:PGP458799 PQK458799:PQL458799 QAG458799:QAH458799 QKC458799:QKD458799 QTY458799:QTZ458799 RDU458799:RDV458799 RNQ458799:RNR458799 RXM458799:RXN458799 SHI458799:SHJ458799 SRE458799:SRF458799 TBA458799:TBB458799 TKW458799:TKX458799 TUS458799:TUT458799 UEO458799:UEP458799 UOK458799:UOL458799 UYG458799:UYH458799 VIC458799:VID458799 VRY458799:VRZ458799 WBU458799:WBV458799 WLQ458799:WLR458799 WVM458799:WVN458799 E524335:F524335 JA524335:JB524335 SW524335:SX524335 ACS524335:ACT524335 AMO524335:AMP524335 AWK524335:AWL524335 BGG524335:BGH524335 BQC524335:BQD524335 BZY524335:BZZ524335 CJU524335:CJV524335 CTQ524335:CTR524335 DDM524335:DDN524335 DNI524335:DNJ524335 DXE524335:DXF524335 EHA524335:EHB524335 EQW524335:EQX524335 FAS524335:FAT524335 FKO524335:FKP524335 FUK524335:FUL524335 GEG524335:GEH524335 GOC524335:GOD524335 GXY524335:GXZ524335 HHU524335:HHV524335 HRQ524335:HRR524335 IBM524335:IBN524335 ILI524335:ILJ524335 IVE524335:IVF524335 JFA524335:JFB524335 JOW524335:JOX524335 JYS524335:JYT524335 KIO524335:KIP524335 KSK524335:KSL524335 LCG524335:LCH524335 LMC524335:LMD524335 LVY524335:LVZ524335 MFU524335:MFV524335 MPQ524335:MPR524335 MZM524335:MZN524335 NJI524335:NJJ524335 NTE524335:NTF524335 ODA524335:ODB524335 OMW524335:OMX524335 OWS524335:OWT524335 PGO524335:PGP524335 PQK524335:PQL524335 QAG524335:QAH524335 QKC524335:QKD524335 QTY524335:QTZ524335 RDU524335:RDV524335 RNQ524335:RNR524335 RXM524335:RXN524335 SHI524335:SHJ524335 SRE524335:SRF524335 TBA524335:TBB524335 TKW524335:TKX524335 TUS524335:TUT524335 UEO524335:UEP524335 UOK524335:UOL524335 UYG524335:UYH524335 VIC524335:VID524335 VRY524335:VRZ524335 WBU524335:WBV524335 WLQ524335:WLR524335 WVM524335:WVN524335 E589871:F589871 JA589871:JB589871 SW589871:SX589871 ACS589871:ACT589871 AMO589871:AMP589871 AWK589871:AWL589871 BGG589871:BGH589871 BQC589871:BQD589871 BZY589871:BZZ589871 CJU589871:CJV589871 CTQ589871:CTR589871 DDM589871:DDN589871 DNI589871:DNJ589871 DXE589871:DXF589871 EHA589871:EHB589871 EQW589871:EQX589871 FAS589871:FAT589871 FKO589871:FKP589871 FUK589871:FUL589871 GEG589871:GEH589871 GOC589871:GOD589871 GXY589871:GXZ589871 HHU589871:HHV589871 HRQ589871:HRR589871 IBM589871:IBN589871 ILI589871:ILJ589871 IVE589871:IVF589871 JFA589871:JFB589871 JOW589871:JOX589871 JYS589871:JYT589871 KIO589871:KIP589871 KSK589871:KSL589871 LCG589871:LCH589871 LMC589871:LMD589871 LVY589871:LVZ589871 MFU589871:MFV589871 MPQ589871:MPR589871 MZM589871:MZN589871 NJI589871:NJJ589871 NTE589871:NTF589871 ODA589871:ODB589871 OMW589871:OMX589871 OWS589871:OWT589871 PGO589871:PGP589871 PQK589871:PQL589871 QAG589871:QAH589871 QKC589871:QKD589871 QTY589871:QTZ589871 RDU589871:RDV589871 RNQ589871:RNR589871 RXM589871:RXN589871 SHI589871:SHJ589871 SRE589871:SRF589871 TBA589871:TBB589871 TKW589871:TKX589871 TUS589871:TUT589871 UEO589871:UEP589871 UOK589871:UOL589871 UYG589871:UYH589871 VIC589871:VID589871 VRY589871:VRZ589871 WBU589871:WBV589871 WLQ589871:WLR589871 WVM589871:WVN589871 E655407:F655407 JA655407:JB655407 SW655407:SX655407 ACS655407:ACT655407 AMO655407:AMP655407 AWK655407:AWL655407 BGG655407:BGH655407 BQC655407:BQD655407 BZY655407:BZZ655407 CJU655407:CJV655407 CTQ655407:CTR655407 DDM655407:DDN655407 DNI655407:DNJ655407 DXE655407:DXF655407 EHA655407:EHB655407 EQW655407:EQX655407 FAS655407:FAT655407 FKO655407:FKP655407 FUK655407:FUL655407 GEG655407:GEH655407 GOC655407:GOD655407 GXY655407:GXZ655407 HHU655407:HHV655407 HRQ655407:HRR655407 IBM655407:IBN655407 ILI655407:ILJ655407 IVE655407:IVF655407 JFA655407:JFB655407 JOW655407:JOX655407 JYS655407:JYT655407 KIO655407:KIP655407 KSK655407:KSL655407 LCG655407:LCH655407 LMC655407:LMD655407 LVY655407:LVZ655407 MFU655407:MFV655407 MPQ655407:MPR655407 MZM655407:MZN655407 NJI655407:NJJ655407 NTE655407:NTF655407 ODA655407:ODB655407 OMW655407:OMX655407 OWS655407:OWT655407 PGO655407:PGP655407 PQK655407:PQL655407 QAG655407:QAH655407 QKC655407:QKD655407 QTY655407:QTZ655407 RDU655407:RDV655407 RNQ655407:RNR655407 RXM655407:RXN655407 SHI655407:SHJ655407 SRE655407:SRF655407 TBA655407:TBB655407 TKW655407:TKX655407 TUS655407:TUT655407 UEO655407:UEP655407 UOK655407:UOL655407 UYG655407:UYH655407 VIC655407:VID655407 VRY655407:VRZ655407 WBU655407:WBV655407 WLQ655407:WLR655407 WVM655407:WVN655407 E720943:F720943 JA720943:JB720943 SW720943:SX720943 ACS720943:ACT720943 AMO720943:AMP720943 AWK720943:AWL720943 BGG720943:BGH720943 BQC720943:BQD720943 BZY720943:BZZ720943 CJU720943:CJV720943 CTQ720943:CTR720943 DDM720943:DDN720943 DNI720943:DNJ720943 DXE720943:DXF720943 EHA720943:EHB720943 EQW720943:EQX720943 FAS720943:FAT720943 FKO720943:FKP720943 FUK720943:FUL720943 GEG720943:GEH720943 GOC720943:GOD720943 GXY720943:GXZ720943 HHU720943:HHV720943 HRQ720943:HRR720943 IBM720943:IBN720943 ILI720943:ILJ720943 IVE720943:IVF720943 JFA720943:JFB720943 JOW720943:JOX720943 JYS720943:JYT720943 KIO720943:KIP720943 KSK720943:KSL720943 LCG720943:LCH720943 LMC720943:LMD720943 LVY720943:LVZ720943 MFU720943:MFV720943 MPQ720943:MPR720943 MZM720943:MZN720943 NJI720943:NJJ720943 NTE720943:NTF720943 ODA720943:ODB720943 OMW720943:OMX720943 OWS720943:OWT720943 PGO720943:PGP720943 PQK720943:PQL720943 QAG720943:QAH720943 QKC720943:QKD720943 QTY720943:QTZ720943 RDU720943:RDV720943 RNQ720943:RNR720943 RXM720943:RXN720943 SHI720943:SHJ720943 SRE720943:SRF720943 TBA720943:TBB720943 TKW720943:TKX720943 TUS720943:TUT720943 UEO720943:UEP720943 UOK720943:UOL720943 UYG720943:UYH720943 VIC720943:VID720943 VRY720943:VRZ720943 WBU720943:WBV720943 WLQ720943:WLR720943 WVM720943:WVN720943 E786479:F786479 JA786479:JB786479 SW786479:SX786479 ACS786479:ACT786479 AMO786479:AMP786479 AWK786479:AWL786479 BGG786479:BGH786479 BQC786479:BQD786479 BZY786479:BZZ786479 CJU786479:CJV786479 CTQ786479:CTR786479 DDM786479:DDN786479 DNI786479:DNJ786479 DXE786479:DXF786479 EHA786479:EHB786479 EQW786479:EQX786479 FAS786479:FAT786479 FKO786479:FKP786479 FUK786479:FUL786479 GEG786479:GEH786479 GOC786479:GOD786479 GXY786479:GXZ786479 HHU786479:HHV786479 HRQ786479:HRR786479 IBM786479:IBN786479 ILI786479:ILJ786479 IVE786479:IVF786479 JFA786479:JFB786479 JOW786479:JOX786479 JYS786479:JYT786479 KIO786479:KIP786479 KSK786479:KSL786479 LCG786479:LCH786479 LMC786479:LMD786479 LVY786479:LVZ786479 MFU786479:MFV786479 MPQ786479:MPR786479 MZM786479:MZN786479 NJI786479:NJJ786479 NTE786479:NTF786479 ODA786479:ODB786479 OMW786479:OMX786479 OWS786479:OWT786479 PGO786479:PGP786479 PQK786479:PQL786479 QAG786479:QAH786479 QKC786479:QKD786479 QTY786479:QTZ786479 RDU786479:RDV786479 RNQ786479:RNR786479 RXM786479:RXN786479 SHI786479:SHJ786479 SRE786479:SRF786479 TBA786479:TBB786479 TKW786479:TKX786479 TUS786479:TUT786479 UEO786479:UEP786479 UOK786479:UOL786479 UYG786479:UYH786479 VIC786479:VID786479 VRY786479:VRZ786479 WBU786479:WBV786479 WLQ786479:WLR786479 WVM786479:WVN786479 E852015:F852015 JA852015:JB852015 SW852015:SX852015 ACS852015:ACT852015 AMO852015:AMP852015 AWK852015:AWL852015 BGG852015:BGH852015 BQC852015:BQD852015 BZY852015:BZZ852015 CJU852015:CJV852015 CTQ852015:CTR852015 DDM852015:DDN852015 DNI852015:DNJ852015 DXE852015:DXF852015 EHA852015:EHB852015 EQW852015:EQX852015 FAS852015:FAT852015 FKO852015:FKP852015 FUK852015:FUL852015 GEG852015:GEH852015 GOC852015:GOD852015 GXY852015:GXZ852015 HHU852015:HHV852015 HRQ852015:HRR852015 IBM852015:IBN852015 ILI852015:ILJ852015 IVE852015:IVF852015 JFA852015:JFB852015 JOW852015:JOX852015 JYS852015:JYT852015 KIO852015:KIP852015 KSK852015:KSL852015 LCG852015:LCH852015 LMC852015:LMD852015 LVY852015:LVZ852015 MFU852015:MFV852015 MPQ852015:MPR852015 MZM852015:MZN852015 NJI852015:NJJ852015 NTE852015:NTF852015 ODA852015:ODB852015 OMW852015:OMX852015 OWS852015:OWT852015 PGO852015:PGP852015 PQK852015:PQL852015 QAG852015:QAH852015 QKC852015:QKD852015 QTY852015:QTZ852015 RDU852015:RDV852015 RNQ852015:RNR852015 RXM852015:RXN852015 SHI852015:SHJ852015 SRE852015:SRF852015 TBA852015:TBB852015 TKW852015:TKX852015 TUS852015:TUT852015 UEO852015:UEP852015 UOK852015:UOL852015 UYG852015:UYH852015 VIC852015:VID852015 VRY852015:VRZ852015 WBU852015:WBV852015 WLQ852015:WLR852015 WVM852015:WVN852015 E917551:F917551 JA917551:JB917551 SW917551:SX917551 ACS917551:ACT917551 AMO917551:AMP917551 AWK917551:AWL917551 BGG917551:BGH917551 BQC917551:BQD917551 BZY917551:BZZ917551 CJU917551:CJV917551 CTQ917551:CTR917551 DDM917551:DDN917551 DNI917551:DNJ917551 DXE917551:DXF917551 EHA917551:EHB917551 EQW917551:EQX917551 FAS917551:FAT917551 FKO917551:FKP917551 FUK917551:FUL917551 GEG917551:GEH917551 GOC917551:GOD917551 GXY917551:GXZ917551 HHU917551:HHV917551 HRQ917551:HRR917551 IBM917551:IBN917551 ILI917551:ILJ917551 IVE917551:IVF917551 JFA917551:JFB917551 JOW917551:JOX917551 JYS917551:JYT917551 KIO917551:KIP917551 KSK917551:KSL917551 LCG917551:LCH917551 LMC917551:LMD917551 LVY917551:LVZ917551 MFU917551:MFV917551 MPQ917551:MPR917551 MZM917551:MZN917551 NJI917551:NJJ917551 NTE917551:NTF917551 ODA917551:ODB917551 OMW917551:OMX917551 OWS917551:OWT917551 PGO917551:PGP917551 PQK917551:PQL917551 QAG917551:QAH917551 QKC917551:QKD917551 QTY917551:QTZ917551 RDU917551:RDV917551 RNQ917551:RNR917551 RXM917551:RXN917551 SHI917551:SHJ917551 SRE917551:SRF917551 TBA917551:TBB917551 TKW917551:TKX917551 TUS917551:TUT917551 UEO917551:UEP917551 UOK917551:UOL917551 UYG917551:UYH917551 VIC917551:VID917551 VRY917551:VRZ917551 WBU917551:WBV917551 WLQ917551:WLR917551 WVM917551:WVN917551 E983087:F983087 JA983087:JB983087 SW983087:SX983087 ACS983087:ACT983087 AMO983087:AMP983087 AWK983087:AWL983087 BGG983087:BGH983087 BQC983087:BQD983087 BZY983087:BZZ983087 CJU983087:CJV983087 CTQ983087:CTR983087 DDM983087:DDN983087 DNI983087:DNJ983087 DXE983087:DXF983087 EHA983087:EHB983087 EQW983087:EQX983087 FAS983087:FAT983087 FKO983087:FKP983087 FUK983087:FUL983087 GEG983087:GEH983087 GOC983087:GOD983087 GXY983087:GXZ983087 HHU983087:HHV983087 HRQ983087:HRR983087 IBM983087:IBN983087 ILI983087:ILJ983087 IVE983087:IVF983087 JFA983087:JFB983087 JOW983087:JOX983087 JYS983087:JYT983087 KIO983087:KIP983087 KSK983087:KSL983087 LCG983087:LCH983087 LMC983087:LMD983087 LVY983087:LVZ983087 MFU983087:MFV983087 MPQ983087:MPR983087 MZM983087:MZN983087 NJI983087:NJJ983087 NTE983087:NTF983087 ODA983087:ODB983087 OMW983087:OMX983087 OWS983087:OWT983087 PGO983087:PGP983087 PQK983087:PQL983087 QAG983087:QAH983087 QKC983087:QKD983087 QTY983087:QTZ983087 RDU983087:RDV983087 RNQ983087:RNR983087 RXM983087:RXN983087 SHI983087:SHJ983087 SRE983087:SRF983087 TBA983087:TBB983087 TKW983087:TKX983087 TUS983087:TUT983087 UEO983087:UEP983087 UOK983087:UOL983087 UYG983087:UYH983087 VIC983087:VID983087 VRY983087:VRZ983087 WBU983087:WBV983087 WLQ983087:WLR983087 WVM983087:WVN983087">
      <formula1>-1.79769313486231E+100</formula1>
      <formula2>1.79769313486231E+100</formula2>
    </dataValidation>
  </dataValidations>
  <printOptions horizontalCentered="1"/>
  <pageMargins left="0.70866141732283472" right="0.70866141732283472" top="0.74803149606299213" bottom="0.74803149606299213" header="0.31496062992125984" footer="0.31496062992125984"/>
  <pageSetup scale="4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1"/>
  <sheetViews>
    <sheetView tabSelected="1" workbookViewId="0">
      <selection activeCell="L17" sqref="L17"/>
    </sheetView>
  </sheetViews>
  <sheetFormatPr baseColWidth="10" defaultRowHeight="15" x14ac:dyDescent="0.25"/>
  <cols>
    <col min="1" max="2" width="11.42578125" style="46"/>
    <col min="3" max="3" width="16.5703125" style="46" customWidth="1"/>
    <col min="4" max="11" width="15" style="46" customWidth="1"/>
  </cols>
  <sheetData>
    <row r="1" spans="1:11" x14ac:dyDescent="0.25">
      <c r="A1" s="218" t="s">
        <v>0</v>
      </c>
      <c r="B1" s="218"/>
      <c r="C1" s="218"/>
      <c r="D1" s="218"/>
      <c r="E1" s="218"/>
      <c r="F1" s="218"/>
      <c r="G1" s="218"/>
      <c r="H1" s="218"/>
      <c r="I1" s="218"/>
      <c r="J1" s="218"/>
      <c r="K1" s="218"/>
    </row>
    <row r="2" spans="1:11" x14ac:dyDescent="0.25">
      <c r="A2" s="219" t="s">
        <v>1</v>
      </c>
      <c r="B2" s="219"/>
      <c r="C2" s="219"/>
      <c r="D2" s="219"/>
      <c r="E2" s="219"/>
      <c r="F2" s="219"/>
      <c r="G2" s="219"/>
      <c r="H2" s="219"/>
      <c r="I2" s="219"/>
      <c r="J2" s="219"/>
      <c r="K2" s="219"/>
    </row>
    <row r="3" spans="1:11" x14ac:dyDescent="0.25">
      <c r="A3" s="219" t="s">
        <v>2</v>
      </c>
      <c r="B3" s="219"/>
      <c r="C3" s="219"/>
      <c r="D3" s="219"/>
      <c r="E3" s="219"/>
      <c r="F3" s="219"/>
      <c r="G3" s="219"/>
      <c r="H3" s="219"/>
      <c r="I3" s="219"/>
      <c r="J3" s="219"/>
      <c r="K3" s="219"/>
    </row>
    <row r="4" spans="1:11" x14ac:dyDescent="0.25">
      <c r="A4" s="219" t="s">
        <v>3</v>
      </c>
      <c r="B4" s="219"/>
      <c r="C4" s="219"/>
      <c r="D4" s="219"/>
      <c r="E4" s="219"/>
      <c r="F4" s="219"/>
      <c r="G4" s="219"/>
      <c r="H4" s="219"/>
      <c r="I4" s="219"/>
      <c r="J4" s="219"/>
      <c r="K4" s="219"/>
    </row>
    <row r="5" spans="1:11" ht="9" customHeight="1" x14ac:dyDescent="0.25">
      <c r="A5" s="219"/>
      <c r="B5" s="219"/>
      <c r="C5" s="219"/>
      <c r="D5" s="219"/>
      <c r="E5" s="219"/>
      <c r="F5" s="219"/>
      <c r="G5" s="219"/>
      <c r="H5" s="219"/>
      <c r="I5" s="219"/>
      <c r="J5" s="219"/>
      <c r="K5" s="219"/>
    </row>
    <row r="6" spans="1:11" x14ac:dyDescent="0.25">
      <c r="A6" s="220" t="s">
        <v>4</v>
      </c>
      <c r="B6" s="221"/>
      <c r="C6" s="222"/>
      <c r="D6" s="223" t="s">
        <v>5</v>
      </c>
      <c r="E6" s="224"/>
      <c r="F6" s="224"/>
      <c r="G6" s="225"/>
      <c r="H6" s="226" t="s">
        <v>6</v>
      </c>
      <c r="I6" s="227"/>
      <c r="J6" s="228" t="s">
        <v>7</v>
      </c>
      <c r="K6" s="228" t="s">
        <v>8</v>
      </c>
    </row>
    <row r="7" spans="1:11" x14ac:dyDescent="0.25">
      <c r="A7" s="229"/>
      <c r="B7" s="230"/>
      <c r="C7" s="231"/>
      <c r="D7" s="232" t="s">
        <v>9</v>
      </c>
      <c r="E7" s="233"/>
      <c r="F7" s="232" t="s">
        <v>10</v>
      </c>
      <c r="G7" s="233"/>
      <c r="H7" s="234"/>
      <c r="I7" s="235"/>
      <c r="J7" s="236"/>
      <c r="K7" s="236"/>
    </row>
    <row r="8" spans="1:11" ht="33.75" x14ac:dyDescent="0.25">
      <c r="A8" s="237"/>
      <c r="B8" s="238"/>
      <c r="C8" s="239"/>
      <c r="D8" s="240" t="s">
        <v>11</v>
      </c>
      <c r="E8" s="241"/>
      <c r="F8" s="240" t="s">
        <v>12</v>
      </c>
      <c r="G8" s="241"/>
      <c r="H8" s="242" t="s">
        <v>13</v>
      </c>
      <c r="I8" s="243" t="s">
        <v>14</v>
      </c>
      <c r="J8" s="244"/>
      <c r="K8" s="244"/>
    </row>
    <row r="9" spans="1:11" x14ac:dyDescent="0.25">
      <c r="A9" s="201" t="s">
        <v>15</v>
      </c>
      <c r="B9" s="202"/>
      <c r="C9" s="202"/>
      <c r="D9" s="202"/>
      <c r="E9" s="202"/>
      <c r="F9" s="202"/>
      <c r="G9" s="202"/>
      <c r="H9" s="1"/>
      <c r="I9" s="1"/>
      <c r="J9" s="1"/>
      <c r="K9" s="2"/>
    </row>
    <row r="10" spans="1:11" x14ac:dyDescent="0.25">
      <c r="A10" s="209" t="s">
        <v>16</v>
      </c>
      <c r="B10" s="210"/>
      <c r="C10" s="210"/>
      <c r="D10" s="210"/>
      <c r="E10" s="210"/>
      <c r="F10" s="210"/>
      <c r="G10" s="210"/>
      <c r="H10" s="3"/>
      <c r="I10" s="3"/>
      <c r="J10" s="3"/>
      <c r="K10" s="4"/>
    </row>
    <row r="11" spans="1:11" ht="24.75" customHeight="1" x14ac:dyDescent="0.25">
      <c r="A11" s="5">
        <v>1</v>
      </c>
      <c r="B11" s="206" t="s">
        <v>17</v>
      </c>
      <c r="C11" s="206"/>
      <c r="D11" s="6"/>
      <c r="E11" s="7"/>
      <c r="F11" s="6"/>
      <c r="G11" s="7"/>
      <c r="H11" s="6"/>
      <c r="I11" s="6"/>
      <c r="J11" s="6"/>
      <c r="K11" s="8"/>
    </row>
    <row r="12" spans="1:11" ht="56.25" x14ac:dyDescent="0.25">
      <c r="A12" s="9"/>
      <c r="B12" s="10" t="s">
        <v>18</v>
      </c>
      <c r="C12" s="11" t="s">
        <v>19</v>
      </c>
      <c r="D12" s="12" t="s">
        <v>20</v>
      </c>
      <c r="E12" s="12" t="s">
        <v>21</v>
      </c>
      <c r="F12" s="12"/>
      <c r="G12" s="13"/>
      <c r="H12" s="14">
        <v>0</v>
      </c>
      <c r="I12" s="12" t="s">
        <v>22</v>
      </c>
      <c r="J12" s="12" t="s">
        <v>23</v>
      </c>
      <c r="K12" s="12"/>
    </row>
    <row r="13" spans="1:11" ht="33.75" x14ac:dyDescent="0.25">
      <c r="A13" s="9"/>
      <c r="B13" s="10" t="s">
        <v>24</v>
      </c>
      <c r="C13" s="11" t="s">
        <v>25</v>
      </c>
      <c r="D13" s="12" t="s">
        <v>20</v>
      </c>
      <c r="E13" s="12" t="s">
        <v>26</v>
      </c>
      <c r="F13" s="12"/>
      <c r="G13" s="13"/>
      <c r="H13" s="14">
        <v>0</v>
      </c>
      <c r="I13" s="12" t="s">
        <v>22</v>
      </c>
      <c r="J13" s="12" t="s">
        <v>23</v>
      </c>
      <c r="K13" s="12"/>
    </row>
    <row r="14" spans="1:11" ht="22.5" x14ac:dyDescent="0.25">
      <c r="A14" s="9"/>
      <c r="B14" s="10" t="s">
        <v>27</v>
      </c>
      <c r="C14" s="11" t="s">
        <v>28</v>
      </c>
      <c r="D14" s="12" t="s">
        <v>20</v>
      </c>
      <c r="E14" s="12" t="s">
        <v>29</v>
      </c>
      <c r="F14" s="12"/>
      <c r="G14" s="13"/>
      <c r="H14" s="14">
        <v>1014172157.9000013</v>
      </c>
      <c r="I14" s="12" t="s">
        <v>22</v>
      </c>
      <c r="J14" s="12" t="s">
        <v>23</v>
      </c>
      <c r="K14" s="12"/>
    </row>
    <row r="15" spans="1:11" ht="34.5" customHeight="1" x14ac:dyDescent="0.25">
      <c r="A15" s="5">
        <v>2</v>
      </c>
      <c r="B15" s="206" t="s">
        <v>30</v>
      </c>
      <c r="C15" s="206"/>
      <c r="D15" s="6"/>
      <c r="E15" s="6"/>
      <c r="F15" s="6"/>
      <c r="G15" s="7"/>
      <c r="H15" s="6"/>
      <c r="I15" s="6"/>
      <c r="J15" s="6"/>
      <c r="K15" s="8"/>
    </row>
    <row r="16" spans="1:11" ht="56.25" x14ac:dyDescent="0.25">
      <c r="A16" s="9"/>
      <c r="B16" s="10" t="s">
        <v>18</v>
      </c>
      <c r="C16" s="11" t="s">
        <v>19</v>
      </c>
      <c r="D16" s="12" t="s">
        <v>20</v>
      </c>
      <c r="E16" s="12" t="s">
        <v>21</v>
      </c>
      <c r="F16" s="12"/>
      <c r="G16" s="13"/>
      <c r="H16" s="14">
        <v>0</v>
      </c>
      <c r="I16" s="12" t="s">
        <v>22</v>
      </c>
      <c r="J16" s="12" t="s">
        <v>23</v>
      </c>
      <c r="K16" s="12"/>
    </row>
    <row r="17" spans="1:11" ht="33.75" x14ac:dyDescent="0.25">
      <c r="A17" s="9"/>
      <c r="B17" s="10" t="s">
        <v>24</v>
      </c>
      <c r="C17" s="11" t="s">
        <v>25</v>
      </c>
      <c r="D17" s="12" t="s">
        <v>20</v>
      </c>
      <c r="E17" s="12" t="s">
        <v>26</v>
      </c>
      <c r="F17" s="12"/>
      <c r="G17" s="13"/>
      <c r="H17" s="14">
        <v>0</v>
      </c>
      <c r="I17" s="12" t="s">
        <v>22</v>
      </c>
      <c r="J17" s="12" t="s">
        <v>23</v>
      </c>
      <c r="K17" s="12"/>
    </row>
    <row r="18" spans="1:11" ht="22.5" x14ac:dyDescent="0.25">
      <c r="A18" s="9"/>
      <c r="B18" s="10" t="s">
        <v>27</v>
      </c>
      <c r="C18" s="11" t="s">
        <v>28</v>
      </c>
      <c r="D18" s="12" t="s">
        <v>20</v>
      </c>
      <c r="E18" s="12" t="s">
        <v>29</v>
      </c>
      <c r="F18" s="12"/>
      <c r="G18" s="13"/>
      <c r="H18" s="14">
        <v>990779076.53000069</v>
      </c>
      <c r="I18" s="12" t="s">
        <v>22</v>
      </c>
      <c r="J18" s="12" t="s">
        <v>23</v>
      </c>
      <c r="K18" s="12"/>
    </row>
    <row r="19" spans="1:11" ht="39.75" customHeight="1" x14ac:dyDescent="0.25">
      <c r="A19" s="5">
        <v>3</v>
      </c>
      <c r="B19" s="206" t="s">
        <v>31</v>
      </c>
      <c r="C19" s="206"/>
      <c r="D19" s="6"/>
      <c r="E19" s="6"/>
      <c r="F19" s="6"/>
      <c r="G19" s="7"/>
      <c r="H19" s="6"/>
      <c r="I19" s="6"/>
      <c r="J19" s="6"/>
      <c r="K19" s="8"/>
    </row>
    <row r="20" spans="1:11" ht="22.5" x14ac:dyDescent="0.25">
      <c r="A20" s="9"/>
      <c r="B20" s="10" t="s">
        <v>18</v>
      </c>
      <c r="C20" s="11" t="s">
        <v>19</v>
      </c>
      <c r="D20" s="12" t="s">
        <v>20</v>
      </c>
      <c r="E20" s="12" t="s">
        <v>32</v>
      </c>
      <c r="F20" s="12"/>
      <c r="G20" s="13"/>
      <c r="H20" s="14">
        <v>0</v>
      </c>
      <c r="I20" s="12" t="s">
        <v>22</v>
      </c>
      <c r="J20" s="12" t="s">
        <v>33</v>
      </c>
      <c r="K20" s="12"/>
    </row>
    <row r="21" spans="1:11" ht="22.5" x14ac:dyDescent="0.25">
      <c r="A21" s="9"/>
      <c r="B21" s="10" t="s">
        <v>24</v>
      </c>
      <c r="C21" s="11" t="s">
        <v>34</v>
      </c>
      <c r="D21" s="12" t="s">
        <v>20</v>
      </c>
      <c r="E21" s="12" t="s">
        <v>35</v>
      </c>
      <c r="F21" s="12"/>
      <c r="G21" s="13"/>
      <c r="H21" s="14">
        <v>0</v>
      </c>
      <c r="I21" s="12" t="s">
        <v>22</v>
      </c>
      <c r="J21" s="12" t="s">
        <v>33</v>
      </c>
      <c r="K21" s="12"/>
    </row>
    <row r="22" spans="1:11" ht="22.5" x14ac:dyDescent="0.25">
      <c r="A22" s="9"/>
      <c r="B22" s="10" t="s">
        <v>27</v>
      </c>
      <c r="C22" s="11" t="s">
        <v>28</v>
      </c>
      <c r="D22" s="12" t="s">
        <v>20</v>
      </c>
      <c r="E22" s="12" t="s">
        <v>29</v>
      </c>
      <c r="F22" s="12"/>
      <c r="G22" s="13"/>
      <c r="H22" s="14">
        <v>-42962878.549999997</v>
      </c>
      <c r="I22" s="12" t="s">
        <v>22</v>
      </c>
      <c r="J22" s="12" t="s">
        <v>33</v>
      </c>
      <c r="K22" s="12"/>
    </row>
    <row r="23" spans="1:11" ht="33.75" customHeight="1" x14ac:dyDescent="0.25">
      <c r="A23" s="5">
        <v>4</v>
      </c>
      <c r="B23" s="206" t="s">
        <v>36</v>
      </c>
      <c r="C23" s="206"/>
      <c r="D23" s="6"/>
      <c r="E23" s="6"/>
      <c r="F23" s="6"/>
      <c r="G23" s="7"/>
      <c r="H23" s="6"/>
      <c r="I23" s="6"/>
      <c r="J23" s="6"/>
      <c r="K23" s="8"/>
    </row>
    <row r="24" spans="1:11" ht="45" x14ac:dyDescent="0.25">
      <c r="A24" s="15"/>
      <c r="B24" s="16" t="s">
        <v>18</v>
      </c>
      <c r="C24" s="17" t="s">
        <v>37</v>
      </c>
      <c r="D24" s="6"/>
      <c r="E24" s="6"/>
      <c r="F24" s="6"/>
      <c r="G24" s="7"/>
      <c r="H24" s="6"/>
      <c r="I24" s="6"/>
      <c r="J24" s="6"/>
      <c r="K24" s="8"/>
    </row>
    <row r="25" spans="1:11" ht="22.5" x14ac:dyDescent="0.25">
      <c r="A25" s="9"/>
      <c r="B25" s="10"/>
      <c r="C25" s="18" t="s">
        <v>38</v>
      </c>
      <c r="D25" s="12" t="s">
        <v>20</v>
      </c>
      <c r="E25" s="12" t="s">
        <v>39</v>
      </c>
      <c r="F25" s="12"/>
      <c r="G25" s="13"/>
      <c r="H25" s="14">
        <v>13488631</v>
      </c>
      <c r="I25" s="12" t="s">
        <v>22</v>
      </c>
      <c r="J25" s="12" t="s">
        <v>40</v>
      </c>
      <c r="K25" s="12"/>
    </row>
    <row r="26" spans="1:11" ht="22.5" x14ac:dyDescent="0.25">
      <c r="A26" s="9"/>
      <c r="B26" s="10"/>
      <c r="C26" s="18" t="s">
        <v>41</v>
      </c>
      <c r="D26" s="12" t="s">
        <v>20</v>
      </c>
      <c r="E26" s="12" t="s">
        <v>42</v>
      </c>
      <c r="F26" s="12"/>
      <c r="G26" s="13"/>
      <c r="H26" s="14">
        <v>80768412.319999993</v>
      </c>
      <c r="I26" s="12" t="s">
        <v>22</v>
      </c>
      <c r="J26" s="12" t="s">
        <v>40</v>
      </c>
      <c r="K26" s="12"/>
    </row>
    <row r="27" spans="1:11" ht="97.5" customHeight="1" x14ac:dyDescent="0.25">
      <c r="A27" s="19"/>
      <c r="B27" s="10" t="s">
        <v>24</v>
      </c>
      <c r="C27" s="11" t="s">
        <v>43</v>
      </c>
      <c r="D27" s="20"/>
      <c r="E27" s="12" t="s">
        <v>44</v>
      </c>
      <c r="F27" s="20"/>
      <c r="G27" s="13"/>
      <c r="H27" s="12"/>
      <c r="I27" s="12" t="s">
        <v>22</v>
      </c>
      <c r="J27" s="12" t="s">
        <v>40</v>
      </c>
      <c r="K27" s="12"/>
    </row>
    <row r="28" spans="1:11" ht="41.25" customHeight="1" x14ac:dyDescent="0.25">
      <c r="A28" s="19"/>
      <c r="B28" s="10" t="s">
        <v>27</v>
      </c>
      <c r="C28" s="11" t="s">
        <v>45</v>
      </c>
      <c r="D28" s="20"/>
      <c r="E28" s="12" t="s">
        <v>46</v>
      </c>
      <c r="F28" s="20"/>
      <c r="G28" s="13"/>
      <c r="H28" s="12"/>
      <c r="I28" s="12" t="s">
        <v>22</v>
      </c>
      <c r="J28" s="12" t="s">
        <v>40</v>
      </c>
      <c r="K28" s="12"/>
    </row>
    <row r="29" spans="1:11" ht="77.25" customHeight="1" x14ac:dyDescent="0.25">
      <c r="A29" s="19"/>
      <c r="B29" s="10" t="s">
        <v>47</v>
      </c>
      <c r="C29" s="11" t="s">
        <v>48</v>
      </c>
      <c r="D29" s="20"/>
      <c r="E29" s="12" t="s">
        <v>44</v>
      </c>
      <c r="F29" s="20"/>
      <c r="G29" s="13"/>
      <c r="H29" s="12"/>
      <c r="I29" s="12" t="s">
        <v>22</v>
      </c>
      <c r="J29" s="12" t="s">
        <v>40</v>
      </c>
      <c r="K29" s="12"/>
    </row>
    <row r="30" spans="1:11" ht="27" customHeight="1" x14ac:dyDescent="0.25">
      <c r="A30" s="5">
        <v>5</v>
      </c>
      <c r="B30" s="206" t="s">
        <v>49</v>
      </c>
      <c r="C30" s="206"/>
      <c r="D30" s="6"/>
      <c r="E30" s="6"/>
      <c r="F30" s="6"/>
      <c r="G30" s="7"/>
      <c r="H30" s="6"/>
      <c r="I30" s="6"/>
      <c r="J30" s="6"/>
      <c r="K30" s="8"/>
    </row>
    <row r="31" spans="1:11" ht="33.75" x14ac:dyDescent="0.25">
      <c r="A31" s="21"/>
      <c r="B31" s="22" t="s">
        <v>50</v>
      </c>
      <c r="C31" s="23" t="s">
        <v>51</v>
      </c>
      <c r="D31" s="12" t="s">
        <v>20</v>
      </c>
      <c r="E31" s="12" t="s">
        <v>52</v>
      </c>
      <c r="F31" s="12"/>
      <c r="G31" s="13"/>
      <c r="H31" s="14">
        <v>2639880708.3299999</v>
      </c>
      <c r="I31" s="12" t="s">
        <v>22</v>
      </c>
      <c r="J31" s="12" t="s">
        <v>53</v>
      </c>
      <c r="K31" s="12"/>
    </row>
    <row r="32" spans="1:11" ht="22.5" x14ac:dyDescent="0.25">
      <c r="A32" s="9"/>
      <c r="B32" s="10" t="s">
        <v>54</v>
      </c>
      <c r="C32" s="11" t="s">
        <v>28</v>
      </c>
      <c r="D32" s="24" t="s">
        <v>20</v>
      </c>
      <c r="E32" s="12" t="s">
        <v>52</v>
      </c>
      <c r="F32" s="12"/>
      <c r="G32" s="13"/>
      <c r="H32" s="14">
        <v>2639880708.3299999</v>
      </c>
      <c r="I32" s="12" t="s">
        <v>22</v>
      </c>
      <c r="J32" s="12" t="s">
        <v>55</v>
      </c>
      <c r="K32" s="12"/>
    </row>
    <row r="33" spans="1:11" ht="40.5" customHeight="1" x14ac:dyDescent="0.25">
      <c r="A33" s="25">
        <v>6</v>
      </c>
      <c r="B33" s="217" t="s">
        <v>56</v>
      </c>
      <c r="C33" s="217"/>
      <c r="D33" s="6"/>
      <c r="E33" s="6"/>
      <c r="F33" s="6"/>
      <c r="G33" s="7"/>
      <c r="H33" s="6"/>
      <c r="I33" s="6"/>
      <c r="J33" s="6"/>
      <c r="K33" s="8"/>
    </row>
    <row r="34" spans="1:11" ht="101.25" x14ac:dyDescent="0.25">
      <c r="A34" s="9"/>
      <c r="B34" s="10" t="s">
        <v>50</v>
      </c>
      <c r="C34" s="11" t="s">
        <v>51</v>
      </c>
      <c r="D34" s="12" t="s">
        <v>20</v>
      </c>
      <c r="E34" s="12" t="s">
        <v>57</v>
      </c>
      <c r="F34" s="12"/>
      <c r="G34" s="13"/>
      <c r="H34" s="14">
        <v>0</v>
      </c>
      <c r="I34" s="12" t="s">
        <v>22</v>
      </c>
      <c r="J34" s="12" t="s">
        <v>58</v>
      </c>
      <c r="K34" s="12"/>
    </row>
    <row r="35" spans="1:11" ht="26.25" customHeight="1" x14ac:dyDescent="0.25">
      <c r="A35" s="5">
        <v>7</v>
      </c>
      <c r="B35" s="206" t="s">
        <v>59</v>
      </c>
      <c r="C35" s="206"/>
      <c r="D35" s="6"/>
      <c r="E35" s="6"/>
      <c r="F35" s="6"/>
      <c r="G35" s="7"/>
      <c r="H35" s="6"/>
      <c r="I35" s="6"/>
      <c r="J35" s="6"/>
      <c r="K35" s="8"/>
    </row>
    <row r="36" spans="1:11" ht="33.75" x14ac:dyDescent="0.25">
      <c r="A36" s="9"/>
      <c r="B36" s="10" t="s">
        <v>50</v>
      </c>
      <c r="C36" s="11" t="s">
        <v>19</v>
      </c>
      <c r="D36" s="12" t="s">
        <v>20</v>
      </c>
      <c r="E36" s="12" t="s">
        <v>60</v>
      </c>
      <c r="F36" s="12"/>
      <c r="G36" s="13"/>
      <c r="H36" s="14">
        <v>16529892</v>
      </c>
      <c r="I36" s="12" t="s">
        <v>22</v>
      </c>
      <c r="J36" s="12" t="s">
        <v>61</v>
      </c>
      <c r="K36" s="12"/>
    </row>
    <row r="37" spans="1:11" ht="22.5" x14ac:dyDescent="0.25">
      <c r="A37" s="9"/>
      <c r="B37" s="10" t="s">
        <v>54</v>
      </c>
      <c r="C37" s="11" t="s">
        <v>62</v>
      </c>
      <c r="D37" s="12" t="s">
        <v>20</v>
      </c>
      <c r="E37" s="12" t="s">
        <v>39</v>
      </c>
      <c r="F37" s="12"/>
      <c r="G37" s="13"/>
      <c r="H37" s="14">
        <v>16529892</v>
      </c>
      <c r="I37" s="12" t="s">
        <v>22</v>
      </c>
      <c r="J37" s="12" t="s">
        <v>61</v>
      </c>
      <c r="K37" s="12"/>
    </row>
    <row r="38" spans="1:11" ht="22.5" x14ac:dyDescent="0.25">
      <c r="A38" s="9"/>
      <c r="B38" s="10" t="s">
        <v>27</v>
      </c>
      <c r="C38" s="11" t="s">
        <v>28</v>
      </c>
      <c r="D38" s="12" t="s">
        <v>20</v>
      </c>
      <c r="E38" s="12" t="s">
        <v>42</v>
      </c>
      <c r="F38" s="12"/>
      <c r="G38" s="13"/>
      <c r="H38" s="26">
        <v>3598624.86</v>
      </c>
      <c r="I38" s="12" t="s">
        <v>22</v>
      </c>
      <c r="J38" s="12" t="s">
        <v>61</v>
      </c>
      <c r="K38" s="12"/>
    </row>
    <row r="39" spans="1:11" x14ac:dyDescent="0.25">
      <c r="A39" s="209" t="s">
        <v>63</v>
      </c>
      <c r="B39" s="210"/>
      <c r="C39" s="210"/>
      <c r="D39" s="210"/>
      <c r="E39" s="210"/>
      <c r="F39" s="210"/>
      <c r="G39" s="210"/>
      <c r="H39" s="3"/>
      <c r="I39" s="3"/>
      <c r="J39" s="3"/>
      <c r="K39" s="4"/>
    </row>
    <row r="40" spans="1:11" ht="37.5" customHeight="1" x14ac:dyDescent="0.25">
      <c r="A40" s="5">
        <v>1</v>
      </c>
      <c r="B40" s="206" t="s">
        <v>21</v>
      </c>
      <c r="C40" s="206"/>
      <c r="D40" s="6"/>
      <c r="E40" s="7"/>
      <c r="F40" s="6"/>
      <c r="G40" s="7"/>
      <c r="H40" s="6"/>
      <c r="I40" s="6"/>
      <c r="J40" s="6"/>
      <c r="K40" s="8"/>
    </row>
    <row r="41" spans="1:11" ht="56.25" x14ac:dyDescent="0.25">
      <c r="A41" s="19"/>
      <c r="B41" s="27" t="s">
        <v>18</v>
      </c>
      <c r="C41" s="11" t="s">
        <v>64</v>
      </c>
      <c r="D41" s="12"/>
      <c r="E41" s="12" t="s">
        <v>21</v>
      </c>
      <c r="F41" s="12"/>
      <c r="G41" s="13"/>
      <c r="H41" s="20"/>
      <c r="I41" s="20"/>
      <c r="J41" s="12" t="s">
        <v>65</v>
      </c>
      <c r="K41" s="12"/>
    </row>
    <row r="42" spans="1:11" ht="67.5" x14ac:dyDescent="0.25">
      <c r="A42" s="19"/>
      <c r="B42" s="27" t="s">
        <v>24</v>
      </c>
      <c r="C42" s="11" t="s">
        <v>66</v>
      </c>
      <c r="D42" s="12"/>
      <c r="E42" s="12" t="s">
        <v>67</v>
      </c>
      <c r="F42" s="12"/>
      <c r="G42" s="13"/>
      <c r="H42" s="20"/>
      <c r="I42" s="20"/>
      <c r="J42" s="12" t="s">
        <v>65</v>
      </c>
      <c r="K42" s="12"/>
    </row>
    <row r="43" spans="1:11" ht="56.25" x14ac:dyDescent="0.25">
      <c r="A43" s="19"/>
      <c r="B43" s="27" t="s">
        <v>27</v>
      </c>
      <c r="C43" s="11" t="s">
        <v>68</v>
      </c>
      <c r="D43" s="12"/>
      <c r="E43" s="12" t="s">
        <v>21</v>
      </c>
      <c r="F43" s="12"/>
      <c r="G43" s="13"/>
      <c r="H43" s="20"/>
      <c r="I43" s="20"/>
      <c r="J43" s="12" t="s">
        <v>65</v>
      </c>
      <c r="K43" s="12"/>
    </row>
    <row r="44" spans="1:11" ht="67.5" x14ac:dyDescent="0.25">
      <c r="A44" s="19"/>
      <c r="B44" s="27" t="s">
        <v>47</v>
      </c>
      <c r="C44" s="11" t="s">
        <v>69</v>
      </c>
      <c r="D44" s="12"/>
      <c r="E44" s="12" t="s">
        <v>70</v>
      </c>
      <c r="F44" s="12"/>
      <c r="G44" s="13"/>
      <c r="H44" s="20"/>
      <c r="I44" s="20"/>
      <c r="J44" s="12" t="s">
        <v>65</v>
      </c>
      <c r="K44" s="12"/>
    </row>
    <row r="45" spans="1:11" ht="45" x14ac:dyDescent="0.25">
      <c r="A45" s="19"/>
      <c r="B45" s="27" t="s">
        <v>71</v>
      </c>
      <c r="C45" s="11" t="s">
        <v>72</v>
      </c>
      <c r="D45" s="12"/>
      <c r="E45" s="12" t="s">
        <v>73</v>
      </c>
      <c r="F45" s="12"/>
      <c r="G45" s="13"/>
      <c r="H45" s="20"/>
      <c r="I45" s="20"/>
      <c r="J45" s="12" t="s">
        <v>65</v>
      </c>
      <c r="K45" s="12"/>
    </row>
    <row r="46" spans="1:11" ht="35.25" customHeight="1" x14ac:dyDescent="0.25">
      <c r="A46" s="5">
        <v>2</v>
      </c>
      <c r="B46" s="206" t="s">
        <v>74</v>
      </c>
      <c r="C46" s="206"/>
      <c r="D46" s="6"/>
      <c r="E46" s="7"/>
      <c r="F46" s="6"/>
      <c r="G46" s="7"/>
      <c r="H46" s="6"/>
      <c r="I46" s="6"/>
      <c r="J46" s="6"/>
      <c r="K46" s="8"/>
    </row>
    <row r="47" spans="1:11" ht="75" customHeight="1" x14ac:dyDescent="0.25">
      <c r="A47" s="19"/>
      <c r="B47" s="27" t="s">
        <v>18</v>
      </c>
      <c r="C47" s="11" t="s">
        <v>75</v>
      </c>
      <c r="D47" s="12"/>
      <c r="E47" s="12" t="s">
        <v>76</v>
      </c>
      <c r="F47" s="12"/>
      <c r="G47" s="13"/>
      <c r="H47" s="20"/>
      <c r="I47" s="20"/>
      <c r="J47" s="12" t="s">
        <v>23</v>
      </c>
      <c r="K47" s="12"/>
    </row>
    <row r="48" spans="1:11" ht="69" customHeight="1" x14ac:dyDescent="0.25">
      <c r="A48" s="19"/>
      <c r="B48" s="27" t="s">
        <v>24</v>
      </c>
      <c r="C48" s="11" t="s">
        <v>77</v>
      </c>
      <c r="D48" s="12"/>
      <c r="E48" s="12" t="s">
        <v>76</v>
      </c>
      <c r="F48" s="12"/>
      <c r="G48" s="13"/>
      <c r="H48" s="20"/>
      <c r="I48" s="20"/>
      <c r="J48" s="12" t="s">
        <v>23</v>
      </c>
      <c r="K48" s="12"/>
    </row>
    <row r="49" spans="1:15" ht="87" customHeight="1" x14ac:dyDescent="0.25">
      <c r="A49" s="19"/>
      <c r="B49" s="27" t="s">
        <v>27</v>
      </c>
      <c r="C49" s="11" t="s">
        <v>78</v>
      </c>
      <c r="D49" s="12"/>
      <c r="E49" s="12" t="s">
        <v>76</v>
      </c>
      <c r="F49" s="12"/>
      <c r="G49" s="13"/>
      <c r="H49" s="20"/>
      <c r="I49" s="20"/>
      <c r="J49" s="12" t="s">
        <v>23</v>
      </c>
      <c r="K49" s="12"/>
    </row>
    <row r="50" spans="1:15" ht="86.25" customHeight="1" x14ac:dyDescent="0.25">
      <c r="A50" s="19"/>
      <c r="B50" s="27" t="s">
        <v>47</v>
      </c>
      <c r="C50" s="11" t="s">
        <v>79</v>
      </c>
      <c r="D50" s="12"/>
      <c r="E50" s="12" t="s">
        <v>80</v>
      </c>
      <c r="F50" s="12"/>
      <c r="G50" s="13"/>
      <c r="H50" s="20"/>
      <c r="I50" s="20"/>
      <c r="J50" s="12" t="s">
        <v>23</v>
      </c>
      <c r="K50" s="12"/>
    </row>
    <row r="51" spans="1:15" x14ac:dyDescent="0.25">
      <c r="A51" s="5">
        <v>3</v>
      </c>
      <c r="B51" s="206" t="s">
        <v>81</v>
      </c>
      <c r="C51" s="206"/>
      <c r="D51" s="6"/>
      <c r="E51" s="7"/>
      <c r="F51" s="6"/>
      <c r="G51" s="7"/>
      <c r="H51" s="6"/>
      <c r="I51" s="6"/>
      <c r="J51" s="6"/>
      <c r="K51" s="8"/>
    </row>
    <row r="52" spans="1:15" ht="33.75" x14ac:dyDescent="0.25">
      <c r="A52" s="19"/>
      <c r="B52" s="27" t="s">
        <v>50</v>
      </c>
      <c r="C52" s="11" t="s">
        <v>82</v>
      </c>
      <c r="D52" s="12"/>
      <c r="E52" s="12" t="s">
        <v>83</v>
      </c>
      <c r="F52" s="12"/>
      <c r="G52" s="13"/>
      <c r="H52" s="20"/>
      <c r="I52" s="20"/>
      <c r="J52" s="12" t="s">
        <v>53</v>
      </c>
      <c r="K52" s="12"/>
    </row>
    <row r="53" spans="1:15" ht="63.75" customHeight="1" x14ac:dyDescent="0.25">
      <c r="A53" s="19"/>
      <c r="B53" s="27" t="s">
        <v>54</v>
      </c>
      <c r="C53" s="11" t="s">
        <v>84</v>
      </c>
      <c r="D53" s="12"/>
      <c r="E53" s="12" t="s">
        <v>83</v>
      </c>
      <c r="F53" s="12"/>
      <c r="G53" s="13"/>
      <c r="H53" s="20"/>
      <c r="I53" s="20"/>
      <c r="J53" s="12" t="s">
        <v>53</v>
      </c>
      <c r="K53" s="12"/>
    </row>
    <row r="54" spans="1:15" x14ac:dyDescent="0.25">
      <c r="A54" s="201" t="s">
        <v>85</v>
      </c>
      <c r="B54" s="202"/>
      <c r="C54" s="202"/>
      <c r="D54" s="202"/>
      <c r="E54" s="202"/>
      <c r="F54" s="202"/>
      <c r="G54" s="202"/>
      <c r="H54" s="1"/>
      <c r="I54" s="1"/>
      <c r="J54" s="1"/>
      <c r="K54" s="2"/>
      <c r="O54" s="1"/>
    </row>
    <row r="55" spans="1:15" x14ac:dyDescent="0.25">
      <c r="A55" s="209" t="s">
        <v>16</v>
      </c>
      <c r="B55" s="210"/>
      <c r="C55" s="210"/>
      <c r="D55" s="210"/>
      <c r="E55" s="210"/>
      <c r="F55" s="210"/>
      <c r="G55" s="210"/>
      <c r="H55" s="3"/>
      <c r="I55" s="3"/>
      <c r="J55" s="3"/>
      <c r="K55" s="4"/>
    </row>
    <row r="56" spans="1:15" ht="39.75" customHeight="1" x14ac:dyDescent="0.25">
      <c r="A56" s="5">
        <v>1</v>
      </c>
      <c r="B56" s="206" t="s">
        <v>86</v>
      </c>
      <c r="C56" s="206"/>
      <c r="D56" s="6"/>
      <c r="E56" s="7"/>
      <c r="F56" s="6"/>
      <c r="G56" s="7"/>
      <c r="H56" s="6"/>
      <c r="I56" s="6"/>
      <c r="J56" s="6"/>
      <c r="K56" s="8"/>
    </row>
    <row r="57" spans="1:15" ht="33.75" x14ac:dyDescent="0.25">
      <c r="A57" s="9"/>
      <c r="B57" s="10" t="s">
        <v>18</v>
      </c>
      <c r="C57" s="11" t="s">
        <v>87</v>
      </c>
      <c r="D57" s="12" t="s">
        <v>20</v>
      </c>
      <c r="E57" s="12" t="s">
        <v>88</v>
      </c>
      <c r="F57" s="12"/>
      <c r="G57" s="13"/>
      <c r="H57" s="14">
        <v>683024131.5</v>
      </c>
      <c r="I57" s="12" t="s">
        <v>22</v>
      </c>
      <c r="J57" s="12" t="s">
        <v>89</v>
      </c>
      <c r="K57" s="12"/>
    </row>
    <row r="58" spans="1:15" ht="61.5" customHeight="1" x14ac:dyDescent="0.25">
      <c r="A58" s="9"/>
      <c r="B58" s="10" t="s">
        <v>24</v>
      </c>
      <c r="C58" s="11" t="s">
        <v>90</v>
      </c>
      <c r="D58" s="12"/>
      <c r="E58" s="12" t="s">
        <v>91</v>
      </c>
      <c r="F58" s="12"/>
      <c r="G58" s="13"/>
      <c r="H58" s="12"/>
      <c r="I58" s="12" t="s">
        <v>22</v>
      </c>
      <c r="J58" s="12" t="s">
        <v>89</v>
      </c>
      <c r="K58" s="12"/>
    </row>
    <row r="59" spans="1:15" ht="61.5" customHeight="1" x14ac:dyDescent="0.25">
      <c r="A59" s="9"/>
      <c r="B59" s="10" t="s">
        <v>27</v>
      </c>
      <c r="C59" s="11" t="s">
        <v>92</v>
      </c>
      <c r="D59" s="12"/>
      <c r="E59" s="12" t="s">
        <v>91</v>
      </c>
      <c r="F59" s="12"/>
      <c r="G59" s="13"/>
      <c r="H59" s="12"/>
      <c r="I59" s="12" t="s">
        <v>22</v>
      </c>
      <c r="J59" s="12" t="s">
        <v>89</v>
      </c>
      <c r="K59" s="12"/>
    </row>
    <row r="60" spans="1:15" ht="60.75" customHeight="1" x14ac:dyDescent="0.25">
      <c r="A60" s="9"/>
      <c r="B60" s="10" t="s">
        <v>47</v>
      </c>
      <c r="C60" s="11" t="s">
        <v>93</v>
      </c>
      <c r="D60" s="12"/>
      <c r="E60" s="12" t="s">
        <v>91</v>
      </c>
      <c r="F60" s="12"/>
      <c r="G60" s="13"/>
      <c r="H60" s="12"/>
      <c r="I60" s="12" t="s">
        <v>22</v>
      </c>
      <c r="J60" s="12" t="s">
        <v>89</v>
      </c>
      <c r="K60" s="12"/>
    </row>
    <row r="61" spans="1:15" ht="73.5" customHeight="1" x14ac:dyDescent="0.25">
      <c r="A61" s="9"/>
      <c r="B61" s="10" t="s">
        <v>71</v>
      </c>
      <c r="C61" s="11" t="s">
        <v>94</v>
      </c>
      <c r="D61" s="12"/>
      <c r="E61" s="12"/>
      <c r="F61" s="12"/>
      <c r="G61" s="13"/>
      <c r="H61" s="12"/>
      <c r="I61" s="12" t="s">
        <v>22</v>
      </c>
      <c r="J61" s="12" t="s">
        <v>95</v>
      </c>
      <c r="K61" s="12"/>
    </row>
    <row r="62" spans="1:15" ht="108" customHeight="1" x14ac:dyDescent="0.25">
      <c r="A62" s="9"/>
      <c r="B62" s="10" t="s">
        <v>96</v>
      </c>
      <c r="C62" s="11" t="s">
        <v>97</v>
      </c>
      <c r="D62" s="12"/>
      <c r="E62" s="12"/>
      <c r="F62" s="12"/>
      <c r="G62" s="13"/>
      <c r="H62" s="12"/>
      <c r="I62" s="12" t="s">
        <v>22</v>
      </c>
      <c r="J62" s="12" t="s">
        <v>89</v>
      </c>
      <c r="K62" s="12"/>
    </row>
    <row r="63" spans="1:15" ht="111" customHeight="1" x14ac:dyDescent="0.25">
      <c r="A63" s="9"/>
      <c r="B63" s="10" t="s">
        <v>98</v>
      </c>
      <c r="C63" s="11" t="s">
        <v>99</v>
      </c>
      <c r="D63" s="12"/>
      <c r="E63" s="12"/>
      <c r="F63" s="12"/>
      <c r="G63" s="13"/>
      <c r="H63" s="12"/>
      <c r="I63" s="12" t="s">
        <v>22</v>
      </c>
      <c r="J63" s="12" t="s">
        <v>89</v>
      </c>
      <c r="K63" s="12"/>
    </row>
    <row r="64" spans="1:15" x14ac:dyDescent="0.25">
      <c r="A64" s="211" t="s">
        <v>63</v>
      </c>
      <c r="B64" s="212"/>
      <c r="C64" s="212"/>
      <c r="D64" s="212"/>
      <c r="E64" s="212"/>
      <c r="F64" s="212"/>
      <c r="G64" s="212"/>
      <c r="H64" s="28"/>
      <c r="I64" s="28"/>
      <c r="J64" s="28"/>
      <c r="K64" s="29"/>
    </row>
    <row r="65" spans="1:11" ht="62.25" customHeight="1" x14ac:dyDescent="0.25">
      <c r="A65" s="9">
        <v>1</v>
      </c>
      <c r="B65" s="213" t="s">
        <v>100</v>
      </c>
      <c r="C65" s="214"/>
      <c r="D65" s="12"/>
      <c r="E65" s="12" t="s">
        <v>101</v>
      </c>
      <c r="F65" s="12"/>
      <c r="G65" s="13"/>
      <c r="H65" s="20"/>
      <c r="I65" s="20"/>
      <c r="J65" s="12" t="s">
        <v>102</v>
      </c>
      <c r="K65" s="12"/>
    </row>
    <row r="66" spans="1:11" ht="57" customHeight="1" x14ac:dyDescent="0.25">
      <c r="A66" s="9">
        <v>2</v>
      </c>
      <c r="B66" s="213" t="s">
        <v>103</v>
      </c>
      <c r="C66" s="214"/>
      <c r="D66" s="12"/>
      <c r="E66" s="12" t="s">
        <v>101</v>
      </c>
      <c r="F66" s="12"/>
      <c r="G66" s="30"/>
      <c r="H66" s="20"/>
      <c r="I66" s="20"/>
      <c r="J66" s="12" t="s">
        <v>102</v>
      </c>
      <c r="K66" s="12"/>
    </row>
    <row r="67" spans="1:11" ht="59.25" customHeight="1" x14ac:dyDescent="0.25">
      <c r="A67" s="21">
        <v>3</v>
      </c>
      <c r="B67" s="215" t="s">
        <v>104</v>
      </c>
      <c r="C67" s="216"/>
      <c r="D67" s="31"/>
      <c r="E67" s="31" t="s">
        <v>101</v>
      </c>
      <c r="F67" s="31"/>
      <c r="G67" s="32"/>
      <c r="H67" s="33"/>
      <c r="I67" s="33"/>
      <c r="J67" s="31" t="s">
        <v>105</v>
      </c>
      <c r="K67" s="31"/>
    </row>
    <row r="68" spans="1:11" x14ac:dyDescent="0.25">
      <c r="A68" s="201" t="s">
        <v>106</v>
      </c>
      <c r="B68" s="202"/>
      <c r="C68" s="202"/>
      <c r="D68" s="202"/>
      <c r="E68" s="202"/>
      <c r="F68" s="202"/>
      <c r="G68" s="202"/>
      <c r="H68" s="34"/>
      <c r="I68" s="34"/>
      <c r="J68" s="34"/>
      <c r="K68" s="35"/>
    </row>
    <row r="69" spans="1:11" x14ac:dyDescent="0.25">
      <c r="A69" s="203" t="s">
        <v>16</v>
      </c>
      <c r="B69" s="204"/>
      <c r="C69" s="204"/>
      <c r="D69" s="204"/>
      <c r="E69" s="204"/>
      <c r="F69" s="204"/>
      <c r="G69" s="204"/>
      <c r="H69" s="204"/>
      <c r="I69" s="204"/>
      <c r="J69" s="204"/>
      <c r="K69" s="205"/>
    </row>
    <row r="70" spans="1:11" x14ac:dyDescent="0.25">
      <c r="A70" s="5">
        <v>1</v>
      </c>
      <c r="B70" s="206" t="s">
        <v>107</v>
      </c>
      <c r="C70" s="206"/>
      <c r="D70" s="6"/>
      <c r="E70" s="7"/>
      <c r="F70" s="6"/>
      <c r="G70" s="7"/>
      <c r="H70" s="6"/>
      <c r="I70" s="6"/>
      <c r="J70" s="6"/>
      <c r="K70" s="8"/>
    </row>
    <row r="71" spans="1:11" ht="78.75" x14ac:dyDescent="0.25">
      <c r="A71" s="9"/>
      <c r="B71" s="10" t="s">
        <v>18</v>
      </c>
      <c r="C71" s="11" t="s">
        <v>108</v>
      </c>
      <c r="D71" s="12" t="s">
        <v>20</v>
      </c>
      <c r="E71" s="12" t="s">
        <v>109</v>
      </c>
      <c r="F71" s="12"/>
      <c r="G71" s="13"/>
      <c r="H71" s="14">
        <v>1287258906.0599999</v>
      </c>
      <c r="I71" s="12" t="s">
        <v>22</v>
      </c>
      <c r="J71" s="12" t="s">
        <v>110</v>
      </c>
      <c r="K71" s="12"/>
    </row>
    <row r="72" spans="1:11" ht="51.75" customHeight="1" x14ac:dyDescent="0.25">
      <c r="A72" s="9"/>
      <c r="B72" s="10" t="s">
        <v>24</v>
      </c>
      <c r="C72" s="11" t="s">
        <v>111</v>
      </c>
      <c r="D72" s="12"/>
      <c r="E72" s="12" t="s">
        <v>112</v>
      </c>
      <c r="F72" s="12"/>
      <c r="G72" s="13"/>
      <c r="H72" s="14">
        <v>0</v>
      </c>
      <c r="I72" s="12" t="s">
        <v>22</v>
      </c>
      <c r="J72" s="12" t="s">
        <v>110</v>
      </c>
      <c r="K72" s="12" t="s">
        <v>113</v>
      </c>
    </row>
    <row r="73" spans="1:11" x14ac:dyDescent="0.25">
      <c r="A73" s="36"/>
      <c r="B73" s="37"/>
      <c r="C73" s="38"/>
      <c r="D73" s="39"/>
      <c r="E73" s="39"/>
      <c r="F73" s="39"/>
      <c r="G73" s="40"/>
      <c r="H73" s="39"/>
      <c r="I73" s="39"/>
      <c r="J73" s="39"/>
      <c r="K73" s="39"/>
    </row>
    <row r="74" spans="1:11" x14ac:dyDescent="0.25">
      <c r="A74" s="41"/>
      <c r="B74" s="41"/>
      <c r="C74" s="41"/>
      <c r="D74" s="41"/>
      <c r="E74" s="41"/>
      <c r="F74" s="41"/>
      <c r="G74" s="41"/>
      <c r="H74" s="41"/>
      <c r="I74" s="41"/>
      <c r="J74" s="41"/>
      <c r="K74" s="41"/>
    </row>
    <row r="75" spans="1:11" x14ac:dyDescent="0.25">
      <c r="A75" s="41"/>
      <c r="B75" s="41"/>
      <c r="C75" s="41"/>
      <c r="D75" s="42"/>
      <c r="E75" s="42"/>
      <c r="F75" s="42"/>
      <c r="G75" s="42"/>
      <c r="H75" s="42"/>
      <c r="I75" s="41"/>
      <c r="J75" s="41"/>
      <c r="K75" s="41"/>
    </row>
    <row r="76" spans="1:11" x14ac:dyDescent="0.25">
      <c r="A76" s="41"/>
      <c r="B76" s="41"/>
      <c r="C76" s="41"/>
      <c r="D76" s="42"/>
      <c r="E76" s="42"/>
      <c r="F76" s="42"/>
      <c r="G76" s="42"/>
      <c r="H76" s="42"/>
      <c r="I76" s="41"/>
      <c r="J76" s="41"/>
      <c r="K76" s="41"/>
    </row>
    <row r="77" spans="1:11" x14ac:dyDescent="0.25">
      <c r="A77" s="41"/>
      <c r="B77" s="41"/>
      <c r="C77" s="41"/>
      <c r="D77" s="42"/>
      <c r="E77" s="42"/>
      <c r="F77" s="42"/>
      <c r="G77" s="42"/>
      <c r="H77" s="42"/>
      <c r="I77" s="41"/>
      <c r="J77" s="41"/>
      <c r="K77" s="41"/>
    </row>
    <row r="78" spans="1:11" x14ac:dyDescent="0.25">
      <c r="A78" s="41"/>
      <c r="B78" s="41"/>
      <c r="C78" s="41"/>
      <c r="D78" s="43"/>
      <c r="E78" s="43"/>
      <c r="F78" s="207"/>
      <c r="G78" s="207"/>
      <c r="H78" s="207"/>
      <c r="I78" s="41"/>
      <c r="J78" s="41"/>
      <c r="K78" s="41"/>
    </row>
    <row r="79" spans="1:11" x14ac:dyDescent="0.25">
      <c r="A79" s="41"/>
      <c r="B79" s="41"/>
      <c r="C79" s="41"/>
      <c r="D79" s="44"/>
      <c r="E79" s="44"/>
      <c r="F79" s="208"/>
      <c r="G79" s="208"/>
      <c r="H79" s="208"/>
      <c r="I79" s="41"/>
      <c r="J79" s="41"/>
      <c r="K79" s="41"/>
    </row>
    <row r="80" spans="1:11" x14ac:dyDescent="0.25">
      <c r="A80" s="41"/>
      <c r="B80" s="41"/>
      <c r="C80" s="41"/>
      <c r="D80" s="45"/>
      <c r="E80" s="45"/>
      <c r="F80" s="45"/>
      <c r="G80" s="45"/>
      <c r="H80" s="45"/>
      <c r="I80" s="41"/>
      <c r="J80" s="41"/>
      <c r="K80" s="41"/>
    </row>
    <row r="81" spans="1:11" x14ac:dyDescent="0.25">
      <c r="A81" s="41"/>
      <c r="B81" s="41"/>
      <c r="C81" s="41"/>
      <c r="D81" s="45"/>
      <c r="E81" s="45"/>
      <c r="F81" s="45"/>
      <c r="G81" s="45"/>
      <c r="H81" s="45"/>
      <c r="I81" s="41"/>
      <c r="J81" s="41"/>
      <c r="K81" s="41"/>
    </row>
    <row r="82" spans="1:11" x14ac:dyDescent="0.25">
      <c r="A82" s="41"/>
      <c r="B82" s="41"/>
      <c r="C82" s="41"/>
      <c r="D82" s="45"/>
      <c r="E82" s="45"/>
      <c r="F82" s="45"/>
      <c r="G82" s="45"/>
      <c r="H82" s="45"/>
      <c r="I82" s="41"/>
      <c r="J82" s="41"/>
      <c r="K82" s="41"/>
    </row>
    <row r="83" spans="1:11" x14ac:dyDescent="0.25">
      <c r="A83" s="41"/>
      <c r="B83" s="41"/>
      <c r="C83" s="41"/>
      <c r="D83" s="45"/>
      <c r="E83" s="45"/>
      <c r="F83" s="45"/>
      <c r="G83" s="45"/>
      <c r="H83" s="45"/>
      <c r="I83" s="41"/>
      <c r="J83" s="41"/>
      <c r="K83" s="41"/>
    </row>
    <row r="84" spans="1:11" x14ac:dyDescent="0.25">
      <c r="A84" s="41"/>
      <c r="B84" s="41"/>
      <c r="C84" s="41"/>
      <c r="D84" s="41"/>
      <c r="E84" s="41"/>
      <c r="F84" s="41"/>
      <c r="G84" s="41"/>
      <c r="H84" s="41"/>
      <c r="I84" s="41"/>
      <c r="J84" s="41"/>
      <c r="K84" s="41"/>
    </row>
    <row r="85" spans="1:11" x14ac:dyDescent="0.25">
      <c r="A85" s="41"/>
      <c r="B85" s="41"/>
      <c r="C85" s="41"/>
      <c r="D85" s="41"/>
      <c r="E85" s="41"/>
      <c r="F85" s="41"/>
      <c r="G85" s="41"/>
      <c r="H85" s="41"/>
      <c r="I85" s="41"/>
      <c r="J85" s="41"/>
      <c r="K85" s="41"/>
    </row>
    <row r="86" spans="1:11" x14ac:dyDescent="0.25">
      <c r="A86" s="41"/>
      <c r="B86" s="41"/>
      <c r="C86" s="41"/>
      <c r="D86" s="41"/>
      <c r="E86" s="41"/>
      <c r="F86" s="41"/>
      <c r="G86" s="41"/>
      <c r="H86" s="41"/>
      <c r="I86" s="41"/>
      <c r="J86" s="41"/>
      <c r="K86" s="41"/>
    </row>
    <row r="87" spans="1:11" x14ac:dyDescent="0.25">
      <c r="A87" s="41"/>
      <c r="B87" s="41"/>
      <c r="C87" s="41"/>
      <c r="D87" s="41"/>
      <c r="E87" s="41"/>
      <c r="F87" s="41"/>
      <c r="G87" s="41"/>
      <c r="H87" s="41"/>
      <c r="I87" s="41"/>
      <c r="J87" s="41"/>
      <c r="K87" s="41"/>
    </row>
    <row r="88" spans="1:11" x14ac:dyDescent="0.25">
      <c r="A88" s="41"/>
      <c r="B88" s="41"/>
      <c r="C88" s="41"/>
      <c r="D88" s="41"/>
      <c r="E88" s="41"/>
      <c r="F88" s="41"/>
      <c r="G88" s="41"/>
      <c r="H88" s="41"/>
      <c r="I88" s="41"/>
      <c r="J88" s="41"/>
      <c r="K88" s="41"/>
    </row>
    <row r="89" spans="1:11" x14ac:dyDescent="0.25">
      <c r="A89" s="41"/>
      <c r="B89" s="41"/>
      <c r="C89" s="41"/>
      <c r="D89" s="41"/>
      <c r="E89" s="41"/>
      <c r="F89" s="41"/>
      <c r="G89" s="41"/>
      <c r="H89" s="41"/>
      <c r="I89" s="41"/>
      <c r="J89" s="41"/>
      <c r="K89" s="41"/>
    </row>
    <row r="90" spans="1:11" x14ac:dyDescent="0.25">
      <c r="A90" s="41"/>
      <c r="B90" s="41"/>
      <c r="C90" s="41"/>
      <c r="D90" s="41"/>
      <c r="E90" s="41"/>
      <c r="F90" s="41"/>
      <c r="G90" s="41"/>
      <c r="H90" s="41"/>
      <c r="I90" s="41"/>
      <c r="J90" s="41"/>
      <c r="K90" s="41"/>
    </row>
    <row r="91" spans="1:11" x14ac:dyDescent="0.25">
      <c r="A91" s="41"/>
      <c r="B91" s="41"/>
      <c r="C91" s="41"/>
      <c r="D91" s="41"/>
      <c r="E91" s="41"/>
      <c r="F91" s="41"/>
      <c r="G91" s="41"/>
      <c r="H91" s="41"/>
      <c r="I91" s="41"/>
      <c r="J91" s="41"/>
      <c r="K91" s="41"/>
    </row>
  </sheetData>
  <mergeCells count="39">
    <mergeCell ref="H6:I7"/>
    <mergeCell ref="J6:J8"/>
    <mergeCell ref="K6:K8"/>
    <mergeCell ref="A1:K1"/>
    <mergeCell ref="A2:K2"/>
    <mergeCell ref="A3:K3"/>
    <mergeCell ref="A4:K4"/>
    <mergeCell ref="A5:K5"/>
    <mergeCell ref="B33:C33"/>
    <mergeCell ref="D7:E7"/>
    <mergeCell ref="F7:G7"/>
    <mergeCell ref="D8:E8"/>
    <mergeCell ref="F8:G8"/>
    <mergeCell ref="A9:G9"/>
    <mergeCell ref="A10:G10"/>
    <mergeCell ref="A6:C8"/>
    <mergeCell ref="D6:G6"/>
    <mergeCell ref="B11:C11"/>
    <mergeCell ref="B15:C15"/>
    <mergeCell ref="B19:C19"/>
    <mergeCell ref="B23:C23"/>
    <mergeCell ref="B30:C30"/>
    <mergeCell ref="B67:C67"/>
    <mergeCell ref="B35:C35"/>
    <mergeCell ref="A39:G39"/>
    <mergeCell ref="B40:C40"/>
    <mergeCell ref="B46:C46"/>
    <mergeCell ref="B51:C51"/>
    <mergeCell ref="A54:G54"/>
    <mergeCell ref="A55:G55"/>
    <mergeCell ref="B56:C56"/>
    <mergeCell ref="A64:G64"/>
    <mergeCell ref="B65:C65"/>
    <mergeCell ref="B66:C66"/>
    <mergeCell ref="A68:G68"/>
    <mergeCell ref="A69:K69"/>
    <mergeCell ref="B70:C70"/>
    <mergeCell ref="F78:H78"/>
    <mergeCell ref="F79:H79"/>
  </mergeCells>
  <pageMargins left="0.70866141732283472" right="0.70866141732283472" top="0.74803149606299213" bottom="0.74803149606299213" header="0.31496062992125984" footer="0.31496062992125984"/>
  <pageSetup paperSize="9" scale="82" fitToHeight="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4"/>
  <sheetViews>
    <sheetView workbookViewId="0">
      <selection activeCell="A5" sqref="A5:IV5"/>
    </sheetView>
  </sheetViews>
  <sheetFormatPr baseColWidth="10" defaultColWidth="1.140625" defaultRowHeight="15" zeroHeight="1" x14ac:dyDescent="0.25"/>
  <cols>
    <col min="1" max="1" width="59.140625" customWidth="1"/>
    <col min="2" max="2" width="18.85546875" style="139" customWidth="1"/>
    <col min="3" max="4" width="19.42578125" customWidth="1"/>
    <col min="5" max="5" width="21.140625" customWidth="1"/>
    <col min="6" max="6" width="20.7109375" customWidth="1"/>
    <col min="7" max="7" width="18" customWidth="1"/>
    <col min="8" max="8" width="21.28515625" customWidth="1"/>
    <col min="9" max="255" width="11.42578125" hidden="1" customWidth="1"/>
  </cols>
  <sheetData>
    <row r="1" spans="1:256" ht="26.25" x14ac:dyDescent="0.25">
      <c r="A1" s="188" t="s">
        <v>476</v>
      </c>
      <c r="B1" s="188"/>
      <c r="C1" s="188"/>
      <c r="D1" s="188"/>
      <c r="E1" s="188"/>
      <c r="F1" s="188"/>
      <c r="G1" s="188"/>
      <c r="H1" s="188"/>
    </row>
    <row r="2" spans="1:256" x14ac:dyDescent="0.25">
      <c r="A2" s="174" t="s">
        <v>115</v>
      </c>
      <c r="B2" s="175"/>
      <c r="C2" s="175"/>
      <c r="D2" s="175"/>
      <c r="E2" s="175"/>
      <c r="F2" s="175"/>
      <c r="G2" s="175"/>
      <c r="H2" s="176"/>
    </row>
    <row r="3" spans="1:256" x14ac:dyDescent="0.25">
      <c r="A3" s="177" t="s">
        <v>475</v>
      </c>
      <c r="B3" s="178"/>
      <c r="C3" s="178"/>
      <c r="D3" s="178"/>
      <c r="E3" s="178"/>
      <c r="F3" s="178"/>
      <c r="G3" s="178"/>
      <c r="H3" s="179"/>
    </row>
    <row r="4" spans="1:256" x14ac:dyDescent="0.25">
      <c r="A4" s="180" t="s">
        <v>474</v>
      </c>
      <c r="B4" s="181"/>
      <c r="C4" s="181"/>
      <c r="D4" s="181"/>
      <c r="E4" s="181"/>
      <c r="F4" s="181"/>
      <c r="G4" s="181"/>
      <c r="H4" s="182"/>
    </row>
    <row r="5" spans="1:256" x14ac:dyDescent="0.25">
      <c r="A5" s="183" t="s">
        <v>119</v>
      </c>
      <c r="B5" s="184"/>
      <c r="C5" s="184"/>
      <c r="D5" s="184"/>
      <c r="E5" s="184"/>
      <c r="F5" s="184"/>
      <c r="G5" s="184"/>
      <c r="H5" s="185"/>
    </row>
    <row r="6" spans="1:256" ht="62.25" customHeight="1" x14ac:dyDescent="0.25">
      <c r="A6" s="147" t="s">
        <v>473</v>
      </c>
      <c r="B6" s="156" t="s">
        <v>472</v>
      </c>
      <c r="C6" s="147" t="s">
        <v>471</v>
      </c>
      <c r="D6" s="147" t="s">
        <v>470</v>
      </c>
      <c r="E6" s="147" t="s">
        <v>469</v>
      </c>
      <c r="F6" s="147" t="s">
        <v>468</v>
      </c>
      <c r="G6" s="147" t="s">
        <v>467</v>
      </c>
      <c r="H6" s="47" t="s">
        <v>466</v>
      </c>
    </row>
    <row r="7" spans="1:256" x14ac:dyDescent="0.25">
      <c r="A7" s="134"/>
      <c r="B7" s="146"/>
      <c r="C7" s="134"/>
      <c r="D7" s="134"/>
      <c r="E7" s="134"/>
      <c r="F7" s="134"/>
      <c r="G7" s="134"/>
      <c r="H7" s="134"/>
    </row>
    <row r="8" spans="1:256" x14ac:dyDescent="0.25">
      <c r="A8" s="145" t="s">
        <v>465</v>
      </c>
      <c r="B8" s="76">
        <f t="shared" ref="B8:H8" si="0">B9+B13</f>
        <v>2299684646.4700003</v>
      </c>
      <c r="C8" s="76">
        <f t="shared" si="0"/>
        <v>0</v>
      </c>
      <c r="D8" s="76">
        <f t="shared" si="0"/>
        <v>42962878.553287759</v>
      </c>
      <c r="E8" s="76">
        <f t="shared" si="0"/>
        <v>0</v>
      </c>
      <c r="F8" s="76">
        <f t="shared" si="0"/>
        <v>2256721767.9167123</v>
      </c>
      <c r="G8" s="76">
        <f t="shared" si="0"/>
        <v>118993071.71000001</v>
      </c>
      <c r="H8" s="76">
        <f t="shared" si="0"/>
        <v>0</v>
      </c>
    </row>
    <row r="9" spans="1:256" x14ac:dyDescent="0.25">
      <c r="A9" s="155" t="s">
        <v>464</v>
      </c>
      <c r="B9" s="79">
        <f t="shared" ref="B9:H9" si="1">SUM(B10:B12)</f>
        <v>0</v>
      </c>
      <c r="C9" s="79">
        <f t="shared" si="1"/>
        <v>0</v>
      </c>
      <c r="D9" s="79">
        <f t="shared" si="1"/>
        <v>0</v>
      </c>
      <c r="E9" s="79">
        <f t="shared" si="1"/>
        <v>0</v>
      </c>
      <c r="F9" s="79">
        <f t="shared" si="1"/>
        <v>0</v>
      </c>
      <c r="G9" s="79">
        <f t="shared" si="1"/>
        <v>0</v>
      </c>
      <c r="H9" s="79">
        <f t="shared" si="1"/>
        <v>0</v>
      </c>
    </row>
    <row r="10" spans="1:256" x14ac:dyDescent="0.25">
      <c r="A10" s="152" t="s">
        <v>463</v>
      </c>
      <c r="B10" s="79">
        <v>0</v>
      </c>
      <c r="C10" s="79">
        <v>0</v>
      </c>
      <c r="D10" s="79">
        <v>0</v>
      </c>
      <c r="E10" s="79">
        <v>0</v>
      </c>
      <c r="F10" s="79">
        <v>0</v>
      </c>
      <c r="G10" s="79">
        <v>0</v>
      </c>
      <c r="H10" s="79">
        <v>0</v>
      </c>
    </row>
    <row r="11" spans="1:256" x14ac:dyDescent="0.25">
      <c r="A11" s="152" t="s">
        <v>462</v>
      </c>
      <c r="B11" s="79">
        <v>0</v>
      </c>
      <c r="C11" s="79">
        <v>0</v>
      </c>
      <c r="D11" s="79">
        <v>0</v>
      </c>
      <c r="E11" s="79">
        <v>0</v>
      </c>
      <c r="F11" s="79">
        <v>0</v>
      </c>
      <c r="G11" s="79">
        <v>0</v>
      </c>
      <c r="H11" s="79">
        <v>0</v>
      </c>
    </row>
    <row r="12" spans="1:256" x14ac:dyDescent="0.25">
      <c r="A12" s="152" t="s">
        <v>461</v>
      </c>
      <c r="B12" s="79">
        <v>0</v>
      </c>
      <c r="C12" s="79">
        <v>0</v>
      </c>
      <c r="D12" s="79">
        <v>0</v>
      </c>
      <c r="E12" s="79">
        <v>0</v>
      </c>
      <c r="F12" s="79">
        <v>0</v>
      </c>
      <c r="G12" s="79">
        <v>0</v>
      </c>
      <c r="H12" s="79">
        <v>0</v>
      </c>
    </row>
    <row r="13" spans="1:256" x14ac:dyDescent="0.25">
      <c r="A13" s="155" t="s">
        <v>460</v>
      </c>
      <c r="B13" s="79">
        <f t="shared" ref="B13:BM13" si="2">SUM(B14+B20+B21)</f>
        <v>2299684646.4700003</v>
      </c>
      <c r="C13" s="79">
        <f t="shared" si="2"/>
        <v>0</v>
      </c>
      <c r="D13" s="79">
        <f t="shared" si="2"/>
        <v>42962878.553287759</v>
      </c>
      <c r="E13" s="79">
        <f t="shared" si="2"/>
        <v>0</v>
      </c>
      <c r="F13" s="79">
        <f t="shared" si="2"/>
        <v>2256721767.9167123</v>
      </c>
      <c r="G13" s="79">
        <f t="shared" si="2"/>
        <v>118993071.71000001</v>
      </c>
      <c r="H13" s="79">
        <f t="shared" si="2"/>
        <v>0</v>
      </c>
      <c r="I13" s="79">
        <f t="shared" si="2"/>
        <v>0</v>
      </c>
      <c r="J13" s="79">
        <f t="shared" si="2"/>
        <v>0</v>
      </c>
      <c r="K13" s="79">
        <f t="shared" si="2"/>
        <v>0</v>
      </c>
      <c r="L13" s="79">
        <f t="shared" si="2"/>
        <v>0</v>
      </c>
      <c r="M13" s="79">
        <f t="shared" si="2"/>
        <v>0</v>
      </c>
      <c r="N13" s="79">
        <f t="shared" si="2"/>
        <v>0</v>
      </c>
      <c r="O13" s="79">
        <f t="shared" si="2"/>
        <v>0</v>
      </c>
      <c r="P13" s="79">
        <f t="shared" si="2"/>
        <v>0</v>
      </c>
      <c r="Q13" s="79">
        <f t="shared" si="2"/>
        <v>0</v>
      </c>
      <c r="R13" s="79">
        <f t="shared" si="2"/>
        <v>0</v>
      </c>
      <c r="S13" s="79">
        <f t="shared" si="2"/>
        <v>0</v>
      </c>
      <c r="T13" s="79">
        <f t="shared" si="2"/>
        <v>0</v>
      </c>
      <c r="U13" s="79">
        <f t="shared" si="2"/>
        <v>0</v>
      </c>
      <c r="V13" s="79">
        <f t="shared" si="2"/>
        <v>0</v>
      </c>
      <c r="W13" s="79">
        <f t="shared" si="2"/>
        <v>0</v>
      </c>
      <c r="X13" s="79">
        <f t="shared" si="2"/>
        <v>0</v>
      </c>
      <c r="Y13" s="79">
        <f t="shared" si="2"/>
        <v>0</v>
      </c>
      <c r="Z13" s="79">
        <f t="shared" si="2"/>
        <v>0</v>
      </c>
      <c r="AA13" s="79">
        <f t="shared" si="2"/>
        <v>0</v>
      </c>
      <c r="AB13" s="79">
        <f t="shared" si="2"/>
        <v>0</v>
      </c>
      <c r="AC13" s="79">
        <f t="shared" si="2"/>
        <v>0</v>
      </c>
      <c r="AD13" s="79">
        <f t="shared" si="2"/>
        <v>0</v>
      </c>
      <c r="AE13" s="79">
        <f t="shared" si="2"/>
        <v>0</v>
      </c>
      <c r="AF13" s="79">
        <f t="shared" si="2"/>
        <v>0</v>
      </c>
      <c r="AG13" s="79">
        <f t="shared" si="2"/>
        <v>0</v>
      </c>
      <c r="AH13" s="79">
        <f t="shared" si="2"/>
        <v>0</v>
      </c>
      <c r="AI13" s="79">
        <f t="shared" si="2"/>
        <v>0</v>
      </c>
      <c r="AJ13" s="79">
        <f t="shared" si="2"/>
        <v>0</v>
      </c>
      <c r="AK13" s="79">
        <f t="shared" si="2"/>
        <v>0</v>
      </c>
      <c r="AL13" s="79">
        <f t="shared" si="2"/>
        <v>0</v>
      </c>
      <c r="AM13" s="79">
        <f t="shared" si="2"/>
        <v>0</v>
      </c>
      <c r="AN13" s="79">
        <f t="shared" si="2"/>
        <v>0</v>
      </c>
      <c r="AO13" s="79">
        <f t="shared" si="2"/>
        <v>0</v>
      </c>
      <c r="AP13" s="79">
        <f t="shared" si="2"/>
        <v>0</v>
      </c>
      <c r="AQ13" s="79">
        <f t="shared" si="2"/>
        <v>0</v>
      </c>
      <c r="AR13" s="79">
        <f t="shared" si="2"/>
        <v>0</v>
      </c>
      <c r="AS13" s="79">
        <f t="shared" si="2"/>
        <v>0</v>
      </c>
      <c r="AT13" s="79">
        <f t="shared" si="2"/>
        <v>0</v>
      </c>
      <c r="AU13" s="79">
        <f t="shared" si="2"/>
        <v>0</v>
      </c>
      <c r="AV13" s="79">
        <f t="shared" si="2"/>
        <v>0</v>
      </c>
      <c r="AW13" s="79">
        <f t="shared" si="2"/>
        <v>0</v>
      </c>
      <c r="AX13" s="79">
        <f t="shared" si="2"/>
        <v>0</v>
      </c>
      <c r="AY13" s="79">
        <f t="shared" si="2"/>
        <v>0</v>
      </c>
      <c r="AZ13" s="79">
        <f t="shared" si="2"/>
        <v>0</v>
      </c>
      <c r="BA13" s="79">
        <f t="shared" si="2"/>
        <v>0</v>
      </c>
      <c r="BB13" s="79">
        <f t="shared" si="2"/>
        <v>0</v>
      </c>
      <c r="BC13" s="79">
        <f t="shared" si="2"/>
        <v>0</v>
      </c>
      <c r="BD13" s="79">
        <f t="shared" si="2"/>
        <v>0</v>
      </c>
      <c r="BE13" s="79">
        <f t="shared" si="2"/>
        <v>0</v>
      </c>
      <c r="BF13" s="79">
        <f t="shared" si="2"/>
        <v>0</v>
      </c>
      <c r="BG13" s="79">
        <f t="shared" si="2"/>
        <v>0</v>
      </c>
      <c r="BH13" s="79">
        <f t="shared" si="2"/>
        <v>0</v>
      </c>
      <c r="BI13" s="79">
        <f t="shared" si="2"/>
        <v>0</v>
      </c>
      <c r="BJ13" s="79">
        <f t="shared" si="2"/>
        <v>0</v>
      </c>
      <c r="BK13" s="79">
        <f t="shared" si="2"/>
        <v>0</v>
      </c>
      <c r="BL13" s="79">
        <f t="shared" si="2"/>
        <v>0</v>
      </c>
      <c r="BM13" s="79">
        <f t="shared" si="2"/>
        <v>0</v>
      </c>
      <c r="BN13" s="79">
        <f t="shared" ref="BN13:DY13" si="3">SUM(BN14+BN20+BN21)</f>
        <v>0</v>
      </c>
      <c r="BO13" s="79">
        <f t="shared" si="3"/>
        <v>0</v>
      </c>
      <c r="BP13" s="79">
        <f t="shared" si="3"/>
        <v>0</v>
      </c>
      <c r="BQ13" s="79">
        <f t="shared" si="3"/>
        <v>0</v>
      </c>
      <c r="BR13" s="79">
        <f t="shared" si="3"/>
        <v>0</v>
      </c>
      <c r="BS13" s="79">
        <f t="shared" si="3"/>
        <v>0</v>
      </c>
      <c r="BT13" s="79">
        <f t="shared" si="3"/>
        <v>0</v>
      </c>
      <c r="BU13" s="79">
        <f t="shared" si="3"/>
        <v>0</v>
      </c>
      <c r="BV13" s="79">
        <f t="shared" si="3"/>
        <v>0</v>
      </c>
      <c r="BW13" s="79">
        <f t="shared" si="3"/>
        <v>0</v>
      </c>
      <c r="BX13" s="79">
        <f t="shared" si="3"/>
        <v>0</v>
      </c>
      <c r="BY13" s="79">
        <f t="shared" si="3"/>
        <v>0</v>
      </c>
      <c r="BZ13" s="79">
        <f t="shared" si="3"/>
        <v>0</v>
      </c>
      <c r="CA13" s="79">
        <f t="shared" si="3"/>
        <v>0</v>
      </c>
      <c r="CB13" s="79">
        <f t="shared" si="3"/>
        <v>0</v>
      </c>
      <c r="CC13" s="79">
        <f t="shared" si="3"/>
        <v>0</v>
      </c>
      <c r="CD13" s="79">
        <f t="shared" si="3"/>
        <v>0</v>
      </c>
      <c r="CE13" s="79">
        <f t="shared" si="3"/>
        <v>0</v>
      </c>
      <c r="CF13" s="79">
        <f t="shared" si="3"/>
        <v>0</v>
      </c>
      <c r="CG13" s="79">
        <f t="shared" si="3"/>
        <v>0</v>
      </c>
      <c r="CH13" s="79">
        <f t="shared" si="3"/>
        <v>0</v>
      </c>
      <c r="CI13" s="79">
        <f t="shared" si="3"/>
        <v>0</v>
      </c>
      <c r="CJ13" s="79">
        <f t="shared" si="3"/>
        <v>0</v>
      </c>
      <c r="CK13" s="79">
        <f t="shared" si="3"/>
        <v>0</v>
      </c>
      <c r="CL13" s="79">
        <f t="shared" si="3"/>
        <v>0</v>
      </c>
      <c r="CM13" s="79">
        <f t="shared" si="3"/>
        <v>0</v>
      </c>
      <c r="CN13" s="79">
        <f t="shared" si="3"/>
        <v>0</v>
      </c>
      <c r="CO13" s="79">
        <f t="shared" si="3"/>
        <v>0</v>
      </c>
      <c r="CP13" s="79">
        <f t="shared" si="3"/>
        <v>0</v>
      </c>
      <c r="CQ13" s="79">
        <f t="shared" si="3"/>
        <v>0</v>
      </c>
      <c r="CR13" s="79">
        <f t="shared" si="3"/>
        <v>0</v>
      </c>
      <c r="CS13" s="79">
        <f t="shared" si="3"/>
        <v>0</v>
      </c>
      <c r="CT13" s="79">
        <f t="shared" si="3"/>
        <v>0</v>
      </c>
      <c r="CU13" s="79">
        <f t="shared" si="3"/>
        <v>0</v>
      </c>
      <c r="CV13" s="79">
        <f t="shared" si="3"/>
        <v>0</v>
      </c>
      <c r="CW13" s="79">
        <f t="shared" si="3"/>
        <v>0</v>
      </c>
      <c r="CX13" s="79">
        <f t="shared" si="3"/>
        <v>0</v>
      </c>
      <c r="CY13" s="79">
        <f t="shared" si="3"/>
        <v>0</v>
      </c>
      <c r="CZ13" s="79">
        <f t="shared" si="3"/>
        <v>0</v>
      </c>
      <c r="DA13" s="79">
        <f t="shared" si="3"/>
        <v>0</v>
      </c>
      <c r="DB13" s="79">
        <f t="shared" si="3"/>
        <v>0</v>
      </c>
      <c r="DC13" s="79">
        <f t="shared" si="3"/>
        <v>0</v>
      </c>
      <c r="DD13" s="79">
        <f t="shared" si="3"/>
        <v>0</v>
      </c>
      <c r="DE13" s="79">
        <f t="shared" si="3"/>
        <v>0</v>
      </c>
      <c r="DF13" s="79">
        <f t="shared" si="3"/>
        <v>0</v>
      </c>
      <c r="DG13" s="79">
        <f t="shared" si="3"/>
        <v>0</v>
      </c>
      <c r="DH13" s="79">
        <f t="shared" si="3"/>
        <v>0</v>
      </c>
      <c r="DI13" s="79">
        <f t="shared" si="3"/>
        <v>0</v>
      </c>
      <c r="DJ13" s="79">
        <f t="shared" si="3"/>
        <v>0</v>
      </c>
      <c r="DK13" s="79">
        <f t="shared" si="3"/>
        <v>0</v>
      </c>
      <c r="DL13" s="79">
        <f t="shared" si="3"/>
        <v>0</v>
      </c>
      <c r="DM13" s="79">
        <f t="shared" si="3"/>
        <v>0</v>
      </c>
      <c r="DN13" s="79">
        <f t="shared" si="3"/>
        <v>0</v>
      </c>
      <c r="DO13" s="79">
        <f t="shared" si="3"/>
        <v>0</v>
      </c>
      <c r="DP13" s="79">
        <f t="shared" si="3"/>
        <v>0</v>
      </c>
      <c r="DQ13" s="79">
        <f t="shared" si="3"/>
        <v>0</v>
      </c>
      <c r="DR13" s="79">
        <f t="shared" si="3"/>
        <v>0</v>
      </c>
      <c r="DS13" s="79">
        <f t="shared" si="3"/>
        <v>0</v>
      </c>
      <c r="DT13" s="79">
        <f t="shared" si="3"/>
        <v>0</v>
      </c>
      <c r="DU13" s="79">
        <f t="shared" si="3"/>
        <v>0</v>
      </c>
      <c r="DV13" s="79">
        <f t="shared" si="3"/>
        <v>0</v>
      </c>
      <c r="DW13" s="79">
        <f t="shared" si="3"/>
        <v>0</v>
      </c>
      <c r="DX13" s="79">
        <f t="shared" si="3"/>
        <v>0</v>
      </c>
      <c r="DY13" s="79">
        <f t="shared" si="3"/>
        <v>0</v>
      </c>
      <c r="DZ13" s="79">
        <f t="shared" ref="DZ13:GK13" si="4">SUM(DZ14+DZ20+DZ21)</f>
        <v>0</v>
      </c>
      <c r="EA13" s="79">
        <f t="shared" si="4"/>
        <v>0</v>
      </c>
      <c r="EB13" s="79">
        <f t="shared" si="4"/>
        <v>0</v>
      </c>
      <c r="EC13" s="79">
        <f t="shared" si="4"/>
        <v>0</v>
      </c>
      <c r="ED13" s="79">
        <f t="shared" si="4"/>
        <v>0</v>
      </c>
      <c r="EE13" s="79">
        <f t="shared" si="4"/>
        <v>0</v>
      </c>
      <c r="EF13" s="79">
        <f t="shared" si="4"/>
        <v>0</v>
      </c>
      <c r="EG13" s="79">
        <f t="shared" si="4"/>
        <v>0</v>
      </c>
      <c r="EH13" s="79">
        <f t="shared" si="4"/>
        <v>0</v>
      </c>
      <c r="EI13" s="79">
        <f t="shared" si="4"/>
        <v>0</v>
      </c>
      <c r="EJ13" s="79">
        <f t="shared" si="4"/>
        <v>0</v>
      </c>
      <c r="EK13" s="79">
        <f t="shared" si="4"/>
        <v>0</v>
      </c>
      <c r="EL13" s="79">
        <f t="shared" si="4"/>
        <v>0</v>
      </c>
      <c r="EM13" s="79">
        <f t="shared" si="4"/>
        <v>0</v>
      </c>
      <c r="EN13" s="79">
        <f t="shared" si="4"/>
        <v>0</v>
      </c>
      <c r="EO13" s="79">
        <f t="shared" si="4"/>
        <v>0</v>
      </c>
      <c r="EP13" s="79">
        <f t="shared" si="4"/>
        <v>0</v>
      </c>
      <c r="EQ13" s="79">
        <f t="shared" si="4"/>
        <v>0</v>
      </c>
      <c r="ER13" s="79">
        <f t="shared" si="4"/>
        <v>0</v>
      </c>
      <c r="ES13" s="79">
        <f t="shared" si="4"/>
        <v>0</v>
      </c>
      <c r="ET13" s="79">
        <f t="shared" si="4"/>
        <v>0</v>
      </c>
      <c r="EU13" s="79">
        <f t="shared" si="4"/>
        <v>0</v>
      </c>
      <c r="EV13" s="79">
        <f t="shared" si="4"/>
        <v>0</v>
      </c>
      <c r="EW13" s="79">
        <f t="shared" si="4"/>
        <v>0</v>
      </c>
      <c r="EX13" s="79">
        <f t="shared" si="4"/>
        <v>0</v>
      </c>
      <c r="EY13" s="79">
        <f t="shared" si="4"/>
        <v>0</v>
      </c>
      <c r="EZ13" s="79">
        <f t="shared" si="4"/>
        <v>0</v>
      </c>
      <c r="FA13" s="79">
        <f t="shared" si="4"/>
        <v>0</v>
      </c>
      <c r="FB13" s="79">
        <f t="shared" si="4"/>
        <v>0</v>
      </c>
      <c r="FC13" s="79">
        <f t="shared" si="4"/>
        <v>0</v>
      </c>
      <c r="FD13" s="79">
        <f t="shared" si="4"/>
        <v>0</v>
      </c>
      <c r="FE13" s="79">
        <f t="shared" si="4"/>
        <v>0</v>
      </c>
      <c r="FF13" s="79">
        <f t="shared" si="4"/>
        <v>0</v>
      </c>
      <c r="FG13" s="79">
        <f t="shared" si="4"/>
        <v>0</v>
      </c>
      <c r="FH13" s="79">
        <f t="shared" si="4"/>
        <v>0</v>
      </c>
      <c r="FI13" s="79">
        <f t="shared" si="4"/>
        <v>0</v>
      </c>
      <c r="FJ13" s="79">
        <f t="shared" si="4"/>
        <v>0</v>
      </c>
      <c r="FK13" s="79">
        <f t="shared" si="4"/>
        <v>0</v>
      </c>
      <c r="FL13" s="79">
        <f t="shared" si="4"/>
        <v>0</v>
      </c>
      <c r="FM13" s="79">
        <f t="shared" si="4"/>
        <v>0</v>
      </c>
      <c r="FN13" s="79">
        <f t="shared" si="4"/>
        <v>0</v>
      </c>
      <c r="FO13" s="79">
        <f t="shared" si="4"/>
        <v>0</v>
      </c>
      <c r="FP13" s="79">
        <f t="shared" si="4"/>
        <v>0</v>
      </c>
      <c r="FQ13" s="79">
        <f t="shared" si="4"/>
        <v>0</v>
      </c>
      <c r="FR13" s="79">
        <f t="shared" si="4"/>
        <v>0</v>
      </c>
      <c r="FS13" s="79">
        <f t="shared" si="4"/>
        <v>0</v>
      </c>
      <c r="FT13" s="79">
        <f t="shared" si="4"/>
        <v>0</v>
      </c>
      <c r="FU13" s="79">
        <f t="shared" si="4"/>
        <v>0</v>
      </c>
      <c r="FV13" s="79">
        <f t="shared" si="4"/>
        <v>0</v>
      </c>
      <c r="FW13" s="79">
        <f t="shared" si="4"/>
        <v>0</v>
      </c>
      <c r="FX13" s="79">
        <f t="shared" si="4"/>
        <v>0</v>
      </c>
      <c r="FY13" s="79">
        <f t="shared" si="4"/>
        <v>0</v>
      </c>
      <c r="FZ13" s="79">
        <f t="shared" si="4"/>
        <v>0</v>
      </c>
      <c r="GA13" s="79">
        <f t="shared" si="4"/>
        <v>0</v>
      </c>
      <c r="GB13" s="79">
        <f t="shared" si="4"/>
        <v>0</v>
      </c>
      <c r="GC13" s="79">
        <f t="shared" si="4"/>
        <v>0</v>
      </c>
      <c r="GD13" s="79">
        <f t="shared" si="4"/>
        <v>0</v>
      </c>
      <c r="GE13" s="79">
        <f t="shared" si="4"/>
        <v>0</v>
      </c>
      <c r="GF13" s="79">
        <f t="shared" si="4"/>
        <v>0</v>
      </c>
      <c r="GG13" s="79">
        <f t="shared" si="4"/>
        <v>0</v>
      </c>
      <c r="GH13" s="79">
        <f t="shared" si="4"/>
        <v>0</v>
      </c>
      <c r="GI13" s="79">
        <f t="shared" si="4"/>
        <v>0</v>
      </c>
      <c r="GJ13" s="79">
        <f t="shared" si="4"/>
        <v>0</v>
      </c>
      <c r="GK13" s="79">
        <f t="shared" si="4"/>
        <v>0</v>
      </c>
      <c r="GL13" s="79">
        <f t="shared" ref="GL13:IW13" si="5">SUM(GL14+GL20+GL21)</f>
        <v>0</v>
      </c>
      <c r="GM13" s="79">
        <f t="shared" si="5"/>
        <v>0</v>
      </c>
      <c r="GN13" s="79">
        <f t="shared" si="5"/>
        <v>0</v>
      </c>
      <c r="GO13" s="79">
        <f t="shared" si="5"/>
        <v>0</v>
      </c>
      <c r="GP13" s="79">
        <f t="shared" si="5"/>
        <v>0</v>
      </c>
      <c r="GQ13" s="79">
        <f t="shared" si="5"/>
        <v>0</v>
      </c>
      <c r="GR13" s="79">
        <f t="shared" si="5"/>
        <v>0</v>
      </c>
      <c r="GS13" s="79">
        <f t="shared" si="5"/>
        <v>0</v>
      </c>
      <c r="GT13" s="79">
        <f t="shared" si="5"/>
        <v>0</v>
      </c>
      <c r="GU13" s="79">
        <f t="shared" si="5"/>
        <v>0</v>
      </c>
      <c r="GV13" s="79">
        <f t="shared" si="5"/>
        <v>0</v>
      </c>
      <c r="GW13" s="79">
        <f t="shared" si="5"/>
        <v>0</v>
      </c>
      <c r="GX13" s="79">
        <f t="shared" si="5"/>
        <v>0</v>
      </c>
      <c r="GY13" s="79">
        <f t="shared" si="5"/>
        <v>0</v>
      </c>
      <c r="GZ13" s="79">
        <f t="shared" si="5"/>
        <v>0</v>
      </c>
      <c r="HA13" s="79">
        <f t="shared" si="5"/>
        <v>0</v>
      </c>
      <c r="HB13" s="79">
        <f t="shared" si="5"/>
        <v>0</v>
      </c>
      <c r="HC13" s="79">
        <f t="shared" si="5"/>
        <v>0</v>
      </c>
      <c r="HD13" s="79">
        <f t="shared" si="5"/>
        <v>0</v>
      </c>
      <c r="HE13" s="79">
        <f t="shared" si="5"/>
        <v>0</v>
      </c>
      <c r="HF13" s="79">
        <f t="shared" si="5"/>
        <v>0</v>
      </c>
      <c r="HG13" s="79">
        <f t="shared" si="5"/>
        <v>0</v>
      </c>
      <c r="HH13" s="79">
        <f t="shared" si="5"/>
        <v>0</v>
      </c>
      <c r="HI13" s="79">
        <f t="shared" si="5"/>
        <v>0</v>
      </c>
      <c r="HJ13" s="79">
        <f t="shared" si="5"/>
        <v>0</v>
      </c>
      <c r="HK13" s="79">
        <f t="shared" si="5"/>
        <v>0</v>
      </c>
      <c r="HL13" s="79">
        <f t="shared" si="5"/>
        <v>0</v>
      </c>
      <c r="HM13" s="79">
        <f t="shared" si="5"/>
        <v>0</v>
      </c>
      <c r="HN13" s="79">
        <f t="shared" si="5"/>
        <v>0</v>
      </c>
      <c r="HO13" s="79">
        <f t="shared" si="5"/>
        <v>0</v>
      </c>
      <c r="HP13" s="79">
        <f t="shared" si="5"/>
        <v>0</v>
      </c>
      <c r="HQ13" s="79">
        <f t="shared" si="5"/>
        <v>0</v>
      </c>
      <c r="HR13" s="79">
        <f t="shared" si="5"/>
        <v>0</v>
      </c>
      <c r="HS13" s="79">
        <f t="shared" si="5"/>
        <v>0</v>
      </c>
      <c r="HT13" s="79">
        <f t="shared" si="5"/>
        <v>0</v>
      </c>
      <c r="HU13" s="79">
        <f t="shared" si="5"/>
        <v>0</v>
      </c>
      <c r="HV13" s="79">
        <f t="shared" si="5"/>
        <v>0</v>
      </c>
      <c r="HW13" s="79">
        <f t="shared" si="5"/>
        <v>0</v>
      </c>
      <c r="HX13" s="79">
        <f t="shared" si="5"/>
        <v>0</v>
      </c>
      <c r="HY13" s="79">
        <f t="shared" si="5"/>
        <v>0</v>
      </c>
      <c r="HZ13" s="79">
        <f t="shared" si="5"/>
        <v>0</v>
      </c>
      <c r="IA13" s="79">
        <f t="shared" si="5"/>
        <v>0</v>
      </c>
      <c r="IB13" s="79">
        <f t="shared" si="5"/>
        <v>0</v>
      </c>
      <c r="IC13" s="79">
        <f t="shared" si="5"/>
        <v>0</v>
      </c>
      <c r="ID13" s="79">
        <f t="shared" si="5"/>
        <v>0</v>
      </c>
      <c r="IE13" s="79">
        <f t="shared" si="5"/>
        <v>0</v>
      </c>
      <c r="IF13" s="79">
        <f t="shared" si="5"/>
        <v>0</v>
      </c>
      <c r="IG13" s="79">
        <f t="shared" si="5"/>
        <v>0</v>
      </c>
      <c r="IH13" s="79">
        <f t="shared" si="5"/>
        <v>0</v>
      </c>
      <c r="II13" s="79">
        <f t="shared" si="5"/>
        <v>0</v>
      </c>
      <c r="IJ13" s="79">
        <f t="shared" si="5"/>
        <v>0</v>
      </c>
      <c r="IK13" s="79">
        <f t="shared" si="5"/>
        <v>0</v>
      </c>
      <c r="IL13" s="79">
        <f t="shared" si="5"/>
        <v>0</v>
      </c>
      <c r="IM13" s="79">
        <f t="shared" si="5"/>
        <v>0</v>
      </c>
      <c r="IN13" s="79">
        <f t="shared" si="5"/>
        <v>0</v>
      </c>
      <c r="IO13" s="79">
        <f t="shared" si="5"/>
        <v>0</v>
      </c>
      <c r="IP13" s="79">
        <f t="shared" si="5"/>
        <v>0</v>
      </c>
      <c r="IQ13" s="79">
        <f t="shared" si="5"/>
        <v>0</v>
      </c>
      <c r="IR13" s="79">
        <f t="shared" si="5"/>
        <v>0</v>
      </c>
      <c r="IS13" s="79">
        <f t="shared" si="5"/>
        <v>0</v>
      </c>
      <c r="IT13" s="79">
        <f t="shared" si="5"/>
        <v>0</v>
      </c>
      <c r="IU13" s="154">
        <f t="shared" si="5"/>
        <v>0</v>
      </c>
      <c r="IV13" s="154">
        <f t="shared" si="5"/>
        <v>0</v>
      </c>
    </row>
    <row r="14" spans="1:256" x14ac:dyDescent="0.25">
      <c r="A14" s="152" t="s">
        <v>459</v>
      </c>
      <c r="B14" s="79">
        <f t="shared" ref="B14:BM14" si="6">SUM(B15:B19)</f>
        <v>2299684646.4700003</v>
      </c>
      <c r="C14" s="79">
        <f t="shared" si="6"/>
        <v>0</v>
      </c>
      <c r="D14" s="79">
        <f t="shared" si="6"/>
        <v>42962878.553287759</v>
      </c>
      <c r="E14" s="79">
        <f t="shared" si="6"/>
        <v>0</v>
      </c>
      <c r="F14" s="79">
        <f t="shared" si="6"/>
        <v>2256721767.9167123</v>
      </c>
      <c r="G14" s="79">
        <f t="shared" si="6"/>
        <v>118993071.71000001</v>
      </c>
      <c r="H14" s="79">
        <f t="shared" si="6"/>
        <v>0</v>
      </c>
      <c r="I14" s="79">
        <f t="shared" si="6"/>
        <v>0</v>
      </c>
      <c r="J14" s="79">
        <f t="shared" si="6"/>
        <v>0</v>
      </c>
      <c r="K14" s="79">
        <f t="shared" si="6"/>
        <v>0</v>
      </c>
      <c r="L14" s="79">
        <f t="shared" si="6"/>
        <v>0</v>
      </c>
      <c r="M14" s="79">
        <f t="shared" si="6"/>
        <v>0</v>
      </c>
      <c r="N14" s="79">
        <f t="shared" si="6"/>
        <v>0</v>
      </c>
      <c r="O14" s="79">
        <f t="shared" si="6"/>
        <v>0</v>
      </c>
      <c r="P14" s="79">
        <f t="shared" si="6"/>
        <v>0</v>
      </c>
      <c r="Q14" s="79">
        <f t="shared" si="6"/>
        <v>0</v>
      </c>
      <c r="R14" s="79">
        <f t="shared" si="6"/>
        <v>0</v>
      </c>
      <c r="S14" s="79">
        <f t="shared" si="6"/>
        <v>0</v>
      </c>
      <c r="T14" s="79">
        <f t="shared" si="6"/>
        <v>0</v>
      </c>
      <c r="U14" s="79">
        <f t="shared" si="6"/>
        <v>0</v>
      </c>
      <c r="V14" s="79">
        <f t="shared" si="6"/>
        <v>0</v>
      </c>
      <c r="W14" s="79">
        <f t="shared" si="6"/>
        <v>0</v>
      </c>
      <c r="X14" s="79">
        <f t="shared" si="6"/>
        <v>0</v>
      </c>
      <c r="Y14" s="79">
        <f t="shared" si="6"/>
        <v>0</v>
      </c>
      <c r="Z14" s="79">
        <f t="shared" si="6"/>
        <v>0</v>
      </c>
      <c r="AA14" s="79">
        <f t="shared" si="6"/>
        <v>0</v>
      </c>
      <c r="AB14" s="79">
        <f t="shared" si="6"/>
        <v>0</v>
      </c>
      <c r="AC14" s="79">
        <f t="shared" si="6"/>
        <v>0</v>
      </c>
      <c r="AD14" s="79">
        <f t="shared" si="6"/>
        <v>0</v>
      </c>
      <c r="AE14" s="79">
        <f t="shared" si="6"/>
        <v>0</v>
      </c>
      <c r="AF14" s="79">
        <f t="shared" si="6"/>
        <v>0</v>
      </c>
      <c r="AG14" s="79">
        <f t="shared" si="6"/>
        <v>0</v>
      </c>
      <c r="AH14" s="79">
        <f t="shared" si="6"/>
        <v>0</v>
      </c>
      <c r="AI14" s="79">
        <f t="shared" si="6"/>
        <v>0</v>
      </c>
      <c r="AJ14" s="79">
        <f t="shared" si="6"/>
        <v>0</v>
      </c>
      <c r="AK14" s="79">
        <f t="shared" si="6"/>
        <v>0</v>
      </c>
      <c r="AL14" s="79">
        <f t="shared" si="6"/>
        <v>0</v>
      </c>
      <c r="AM14" s="79">
        <f t="shared" si="6"/>
        <v>0</v>
      </c>
      <c r="AN14" s="79">
        <f t="shared" si="6"/>
        <v>0</v>
      </c>
      <c r="AO14" s="79">
        <f t="shared" si="6"/>
        <v>0</v>
      </c>
      <c r="AP14" s="79">
        <f t="shared" si="6"/>
        <v>0</v>
      </c>
      <c r="AQ14" s="79">
        <f t="shared" si="6"/>
        <v>0</v>
      </c>
      <c r="AR14" s="79">
        <f t="shared" si="6"/>
        <v>0</v>
      </c>
      <c r="AS14" s="79">
        <f t="shared" si="6"/>
        <v>0</v>
      </c>
      <c r="AT14" s="79">
        <f t="shared" si="6"/>
        <v>0</v>
      </c>
      <c r="AU14" s="79">
        <f t="shared" si="6"/>
        <v>0</v>
      </c>
      <c r="AV14" s="79">
        <f t="shared" si="6"/>
        <v>0</v>
      </c>
      <c r="AW14" s="79">
        <f t="shared" si="6"/>
        <v>0</v>
      </c>
      <c r="AX14" s="79">
        <f t="shared" si="6"/>
        <v>0</v>
      </c>
      <c r="AY14" s="79">
        <f t="shared" si="6"/>
        <v>0</v>
      </c>
      <c r="AZ14" s="79">
        <f t="shared" si="6"/>
        <v>0</v>
      </c>
      <c r="BA14" s="79">
        <f t="shared" si="6"/>
        <v>0</v>
      </c>
      <c r="BB14" s="79">
        <f t="shared" si="6"/>
        <v>0</v>
      </c>
      <c r="BC14" s="79">
        <f t="shared" si="6"/>
        <v>0</v>
      </c>
      <c r="BD14" s="79">
        <f t="shared" si="6"/>
        <v>0</v>
      </c>
      <c r="BE14" s="79">
        <f t="shared" si="6"/>
        <v>0</v>
      </c>
      <c r="BF14" s="79">
        <f t="shared" si="6"/>
        <v>0</v>
      </c>
      <c r="BG14" s="79">
        <f t="shared" si="6"/>
        <v>0</v>
      </c>
      <c r="BH14" s="79">
        <f t="shared" si="6"/>
        <v>0</v>
      </c>
      <c r="BI14" s="79">
        <f t="shared" si="6"/>
        <v>0</v>
      </c>
      <c r="BJ14" s="79">
        <f t="shared" si="6"/>
        <v>0</v>
      </c>
      <c r="BK14" s="79">
        <f t="shared" si="6"/>
        <v>0</v>
      </c>
      <c r="BL14" s="79">
        <f t="shared" si="6"/>
        <v>0</v>
      </c>
      <c r="BM14" s="79">
        <f t="shared" si="6"/>
        <v>0</v>
      </c>
      <c r="BN14" s="79">
        <f t="shared" ref="BN14:DY14" si="7">SUM(BN15:BN19)</f>
        <v>0</v>
      </c>
      <c r="BO14" s="79">
        <f t="shared" si="7"/>
        <v>0</v>
      </c>
      <c r="BP14" s="79">
        <f t="shared" si="7"/>
        <v>0</v>
      </c>
      <c r="BQ14" s="79">
        <f t="shared" si="7"/>
        <v>0</v>
      </c>
      <c r="BR14" s="79">
        <f t="shared" si="7"/>
        <v>0</v>
      </c>
      <c r="BS14" s="79">
        <f t="shared" si="7"/>
        <v>0</v>
      </c>
      <c r="BT14" s="79">
        <f t="shared" si="7"/>
        <v>0</v>
      </c>
      <c r="BU14" s="79">
        <f t="shared" si="7"/>
        <v>0</v>
      </c>
      <c r="BV14" s="79">
        <f t="shared" si="7"/>
        <v>0</v>
      </c>
      <c r="BW14" s="79">
        <f t="shared" si="7"/>
        <v>0</v>
      </c>
      <c r="BX14" s="79">
        <f t="shared" si="7"/>
        <v>0</v>
      </c>
      <c r="BY14" s="79">
        <f t="shared" si="7"/>
        <v>0</v>
      </c>
      <c r="BZ14" s="79">
        <f t="shared" si="7"/>
        <v>0</v>
      </c>
      <c r="CA14" s="79">
        <f t="shared" si="7"/>
        <v>0</v>
      </c>
      <c r="CB14" s="79">
        <f t="shared" si="7"/>
        <v>0</v>
      </c>
      <c r="CC14" s="79">
        <f t="shared" si="7"/>
        <v>0</v>
      </c>
      <c r="CD14" s="79">
        <f t="shared" si="7"/>
        <v>0</v>
      </c>
      <c r="CE14" s="79">
        <f t="shared" si="7"/>
        <v>0</v>
      </c>
      <c r="CF14" s="79">
        <f t="shared" si="7"/>
        <v>0</v>
      </c>
      <c r="CG14" s="79">
        <f t="shared" si="7"/>
        <v>0</v>
      </c>
      <c r="CH14" s="79">
        <f t="shared" si="7"/>
        <v>0</v>
      </c>
      <c r="CI14" s="79">
        <f t="shared" si="7"/>
        <v>0</v>
      </c>
      <c r="CJ14" s="79">
        <f t="shared" si="7"/>
        <v>0</v>
      </c>
      <c r="CK14" s="79">
        <f t="shared" si="7"/>
        <v>0</v>
      </c>
      <c r="CL14" s="79">
        <f t="shared" si="7"/>
        <v>0</v>
      </c>
      <c r="CM14" s="79">
        <f t="shared" si="7"/>
        <v>0</v>
      </c>
      <c r="CN14" s="79">
        <f t="shared" si="7"/>
        <v>0</v>
      </c>
      <c r="CO14" s="79">
        <f t="shared" si="7"/>
        <v>0</v>
      </c>
      <c r="CP14" s="79">
        <f t="shared" si="7"/>
        <v>0</v>
      </c>
      <c r="CQ14" s="79">
        <f t="shared" si="7"/>
        <v>0</v>
      </c>
      <c r="CR14" s="79">
        <f t="shared" si="7"/>
        <v>0</v>
      </c>
      <c r="CS14" s="79">
        <f t="shared" si="7"/>
        <v>0</v>
      </c>
      <c r="CT14" s="79">
        <f t="shared" si="7"/>
        <v>0</v>
      </c>
      <c r="CU14" s="79">
        <f t="shared" si="7"/>
        <v>0</v>
      </c>
      <c r="CV14" s="79">
        <f t="shared" si="7"/>
        <v>0</v>
      </c>
      <c r="CW14" s="79">
        <f t="shared" si="7"/>
        <v>0</v>
      </c>
      <c r="CX14" s="79">
        <f t="shared" si="7"/>
        <v>0</v>
      </c>
      <c r="CY14" s="79">
        <f t="shared" si="7"/>
        <v>0</v>
      </c>
      <c r="CZ14" s="79">
        <f t="shared" si="7"/>
        <v>0</v>
      </c>
      <c r="DA14" s="79">
        <f t="shared" si="7"/>
        <v>0</v>
      </c>
      <c r="DB14" s="79">
        <f t="shared" si="7"/>
        <v>0</v>
      </c>
      <c r="DC14" s="79">
        <f t="shared" si="7"/>
        <v>0</v>
      </c>
      <c r="DD14" s="79">
        <f t="shared" si="7"/>
        <v>0</v>
      </c>
      <c r="DE14" s="79">
        <f t="shared" si="7"/>
        <v>0</v>
      </c>
      <c r="DF14" s="79">
        <f t="shared" si="7"/>
        <v>0</v>
      </c>
      <c r="DG14" s="79">
        <f t="shared" si="7"/>
        <v>0</v>
      </c>
      <c r="DH14" s="79">
        <f t="shared" si="7"/>
        <v>0</v>
      </c>
      <c r="DI14" s="79">
        <f t="shared" si="7"/>
        <v>0</v>
      </c>
      <c r="DJ14" s="79">
        <f t="shared" si="7"/>
        <v>0</v>
      </c>
      <c r="DK14" s="79">
        <f t="shared" si="7"/>
        <v>0</v>
      </c>
      <c r="DL14" s="79">
        <f t="shared" si="7"/>
        <v>0</v>
      </c>
      <c r="DM14" s="79">
        <f t="shared" si="7"/>
        <v>0</v>
      </c>
      <c r="DN14" s="79">
        <f t="shared" si="7"/>
        <v>0</v>
      </c>
      <c r="DO14" s="79">
        <f t="shared" si="7"/>
        <v>0</v>
      </c>
      <c r="DP14" s="79">
        <f t="shared" si="7"/>
        <v>0</v>
      </c>
      <c r="DQ14" s="79">
        <f t="shared" si="7"/>
        <v>0</v>
      </c>
      <c r="DR14" s="79">
        <f t="shared" si="7"/>
        <v>0</v>
      </c>
      <c r="DS14" s="79">
        <f t="shared" si="7"/>
        <v>0</v>
      </c>
      <c r="DT14" s="79">
        <f t="shared" si="7"/>
        <v>0</v>
      </c>
      <c r="DU14" s="79">
        <f t="shared" si="7"/>
        <v>0</v>
      </c>
      <c r="DV14" s="79">
        <f t="shared" si="7"/>
        <v>0</v>
      </c>
      <c r="DW14" s="79">
        <f t="shared" si="7"/>
        <v>0</v>
      </c>
      <c r="DX14" s="79">
        <f t="shared" si="7"/>
        <v>0</v>
      </c>
      <c r="DY14" s="79">
        <f t="shared" si="7"/>
        <v>0</v>
      </c>
      <c r="DZ14" s="79">
        <f t="shared" ref="DZ14:GK14" si="8">SUM(DZ15:DZ19)</f>
        <v>0</v>
      </c>
      <c r="EA14" s="79">
        <f t="shared" si="8"/>
        <v>0</v>
      </c>
      <c r="EB14" s="79">
        <f t="shared" si="8"/>
        <v>0</v>
      </c>
      <c r="EC14" s="79">
        <f t="shared" si="8"/>
        <v>0</v>
      </c>
      <c r="ED14" s="79">
        <f t="shared" si="8"/>
        <v>0</v>
      </c>
      <c r="EE14" s="79">
        <f t="shared" si="8"/>
        <v>0</v>
      </c>
      <c r="EF14" s="79">
        <f t="shared" si="8"/>
        <v>0</v>
      </c>
      <c r="EG14" s="79">
        <f t="shared" si="8"/>
        <v>0</v>
      </c>
      <c r="EH14" s="79">
        <f t="shared" si="8"/>
        <v>0</v>
      </c>
      <c r="EI14" s="79">
        <f t="shared" si="8"/>
        <v>0</v>
      </c>
      <c r="EJ14" s="79">
        <f t="shared" si="8"/>
        <v>0</v>
      </c>
      <c r="EK14" s="79">
        <f t="shared" si="8"/>
        <v>0</v>
      </c>
      <c r="EL14" s="79">
        <f t="shared" si="8"/>
        <v>0</v>
      </c>
      <c r="EM14" s="79">
        <f t="shared" si="8"/>
        <v>0</v>
      </c>
      <c r="EN14" s="79">
        <f t="shared" si="8"/>
        <v>0</v>
      </c>
      <c r="EO14" s="79">
        <f t="shared" si="8"/>
        <v>0</v>
      </c>
      <c r="EP14" s="79">
        <f t="shared" si="8"/>
        <v>0</v>
      </c>
      <c r="EQ14" s="79">
        <f t="shared" si="8"/>
        <v>0</v>
      </c>
      <c r="ER14" s="79">
        <f t="shared" si="8"/>
        <v>0</v>
      </c>
      <c r="ES14" s="79">
        <f t="shared" si="8"/>
        <v>0</v>
      </c>
      <c r="ET14" s="79">
        <f t="shared" si="8"/>
        <v>0</v>
      </c>
      <c r="EU14" s="79">
        <f t="shared" si="8"/>
        <v>0</v>
      </c>
      <c r="EV14" s="79">
        <f t="shared" si="8"/>
        <v>0</v>
      </c>
      <c r="EW14" s="79">
        <f t="shared" si="8"/>
        <v>0</v>
      </c>
      <c r="EX14" s="79">
        <f t="shared" si="8"/>
        <v>0</v>
      </c>
      <c r="EY14" s="79">
        <f t="shared" si="8"/>
        <v>0</v>
      </c>
      <c r="EZ14" s="79">
        <f t="shared" si="8"/>
        <v>0</v>
      </c>
      <c r="FA14" s="79">
        <f t="shared" si="8"/>
        <v>0</v>
      </c>
      <c r="FB14" s="79">
        <f t="shared" si="8"/>
        <v>0</v>
      </c>
      <c r="FC14" s="79">
        <f t="shared" si="8"/>
        <v>0</v>
      </c>
      <c r="FD14" s="79">
        <f t="shared" si="8"/>
        <v>0</v>
      </c>
      <c r="FE14" s="79">
        <f t="shared" si="8"/>
        <v>0</v>
      </c>
      <c r="FF14" s="79">
        <f t="shared" si="8"/>
        <v>0</v>
      </c>
      <c r="FG14" s="79">
        <f t="shared" si="8"/>
        <v>0</v>
      </c>
      <c r="FH14" s="79">
        <f t="shared" si="8"/>
        <v>0</v>
      </c>
      <c r="FI14" s="79">
        <f t="shared" si="8"/>
        <v>0</v>
      </c>
      <c r="FJ14" s="79">
        <f t="shared" si="8"/>
        <v>0</v>
      </c>
      <c r="FK14" s="79">
        <f t="shared" si="8"/>
        <v>0</v>
      </c>
      <c r="FL14" s="79">
        <f t="shared" si="8"/>
        <v>0</v>
      </c>
      <c r="FM14" s="79">
        <f t="shared" si="8"/>
        <v>0</v>
      </c>
      <c r="FN14" s="79">
        <f t="shared" si="8"/>
        <v>0</v>
      </c>
      <c r="FO14" s="79">
        <f t="shared" si="8"/>
        <v>0</v>
      </c>
      <c r="FP14" s="79">
        <f t="shared" si="8"/>
        <v>0</v>
      </c>
      <c r="FQ14" s="79">
        <f t="shared" si="8"/>
        <v>0</v>
      </c>
      <c r="FR14" s="79">
        <f t="shared" si="8"/>
        <v>0</v>
      </c>
      <c r="FS14" s="79">
        <f t="shared" si="8"/>
        <v>0</v>
      </c>
      <c r="FT14" s="79">
        <f t="shared" si="8"/>
        <v>0</v>
      </c>
      <c r="FU14" s="79">
        <f t="shared" si="8"/>
        <v>0</v>
      </c>
      <c r="FV14" s="79">
        <f t="shared" si="8"/>
        <v>0</v>
      </c>
      <c r="FW14" s="79">
        <f t="shared" si="8"/>
        <v>0</v>
      </c>
      <c r="FX14" s="79">
        <f t="shared" si="8"/>
        <v>0</v>
      </c>
      <c r="FY14" s="79">
        <f t="shared" si="8"/>
        <v>0</v>
      </c>
      <c r="FZ14" s="79">
        <f t="shared" si="8"/>
        <v>0</v>
      </c>
      <c r="GA14" s="79">
        <f t="shared" si="8"/>
        <v>0</v>
      </c>
      <c r="GB14" s="79">
        <f t="shared" si="8"/>
        <v>0</v>
      </c>
      <c r="GC14" s="79">
        <f t="shared" si="8"/>
        <v>0</v>
      </c>
      <c r="GD14" s="79">
        <f t="shared" si="8"/>
        <v>0</v>
      </c>
      <c r="GE14" s="79">
        <f t="shared" si="8"/>
        <v>0</v>
      </c>
      <c r="GF14" s="79">
        <f t="shared" si="8"/>
        <v>0</v>
      </c>
      <c r="GG14" s="79">
        <f t="shared" si="8"/>
        <v>0</v>
      </c>
      <c r="GH14" s="79">
        <f t="shared" si="8"/>
        <v>0</v>
      </c>
      <c r="GI14" s="79">
        <f t="shared" si="8"/>
        <v>0</v>
      </c>
      <c r="GJ14" s="79">
        <f t="shared" si="8"/>
        <v>0</v>
      </c>
      <c r="GK14" s="79">
        <f t="shared" si="8"/>
        <v>0</v>
      </c>
      <c r="GL14" s="79">
        <f t="shared" ref="GL14:IW14" si="9">SUM(GL15:GL19)</f>
        <v>0</v>
      </c>
      <c r="GM14" s="79">
        <f t="shared" si="9"/>
        <v>0</v>
      </c>
      <c r="GN14" s="79">
        <f t="shared" si="9"/>
        <v>0</v>
      </c>
      <c r="GO14" s="79">
        <f t="shared" si="9"/>
        <v>0</v>
      </c>
      <c r="GP14" s="79">
        <f t="shared" si="9"/>
        <v>0</v>
      </c>
      <c r="GQ14" s="79">
        <f t="shared" si="9"/>
        <v>0</v>
      </c>
      <c r="GR14" s="79">
        <f t="shared" si="9"/>
        <v>0</v>
      </c>
      <c r="GS14" s="79">
        <f t="shared" si="9"/>
        <v>0</v>
      </c>
      <c r="GT14" s="79">
        <f t="shared" si="9"/>
        <v>0</v>
      </c>
      <c r="GU14" s="79">
        <f t="shared" si="9"/>
        <v>0</v>
      </c>
      <c r="GV14" s="79">
        <f t="shared" si="9"/>
        <v>0</v>
      </c>
      <c r="GW14" s="79">
        <f t="shared" si="9"/>
        <v>0</v>
      </c>
      <c r="GX14" s="79">
        <f t="shared" si="9"/>
        <v>0</v>
      </c>
      <c r="GY14" s="79">
        <f t="shared" si="9"/>
        <v>0</v>
      </c>
      <c r="GZ14" s="79">
        <f t="shared" si="9"/>
        <v>0</v>
      </c>
      <c r="HA14" s="79">
        <f t="shared" si="9"/>
        <v>0</v>
      </c>
      <c r="HB14" s="79">
        <f t="shared" si="9"/>
        <v>0</v>
      </c>
      <c r="HC14" s="79">
        <f t="shared" si="9"/>
        <v>0</v>
      </c>
      <c r="HD14" s="79">
        <f t="shared" si="9"/>
        <v>0</v>
      </c>
      <c r="HE14" s="79">
        <f t="shared" si="9"/>
        <v>0</v>
      </c>
      <c r="HF14" s="79">
        <f t="shared" si="9"/>
        <v>0</v>
      </c>
      <c r="HG14" s="79">
        <f t="shared" si="9"/>
        <v>0</v>
      </c>
      <c r="HH14" s="79">
        <f t="shared" si="9"/>
        <v>0</v>
      </c>
      <c r="HI14" s="79">
        <f t="shared" si="9"/>
        <v>0</v>
      </c>
      <c r="HJ14" s="79">
        <f t="shared" si="9"/>
        <v>0</v>
      </c>
      <c r="HK14" s="79">
        <f t="shared" si="9"/>
        <v>0</v>
      </c>
      <c r="HL14" s="79">
        <f t="shared" si="9"/>
        <v>0</v>
      </c>
      <c r="HM14" s="79">
        <f t="shared" si="9"/>
        <v>0</v>
      </c>
      <c r="HN14" s="79">
        <f t="shared" si="9"/>
        <v>0</v>
      </c>
      <c r="HO14" s="79">
        <f t="shared" si="9"/>
        <v>0</v>
      </c>
      <c r="HP14" s="79">
        <f t="shared" si="9"/>
        <v>0</v>
      </c>
      <c r="HQ14" s="79">
        <f t="shared" si="9"/>
        <v>0</v>
      </c>
      <c r="HR14" s="79">
        <f t="shared" si="9"/>
        <v>0</v>
      </c>
      <c r="HS14" s="79">
        <f t="shared" si="9"/>
        <v>0</v>
      </c>
      <c r="HT14" s="79">
        <f t="shared" si="9"/>
        <v>0</v>
      </c>
      <c r="HU14" s="79">
        <f t="shared" si="9"/>
        <v>0</v>
      </c>
      <c r="HV14" s="79">
        <f t="shared" si="9"/>
        <v>0</v>
      </c>
      <c r="HW14" s="79">
        <f t="shared" si="9"/>
        <v>0</v>
      </c>
      <c r="HX14" s="79">
        <f t="shared" si="9"/>
        <v>0</v>
      </c>
      <c r="HY14" s="79">
        <f t="shared" si="9"/>
        <v>0</v>
      </c>
      <c r="HZ14" s="79">
        <f t="shared" si="9"/>
        <v>0</v>
      </c>
      <c r="IA14" s="79">
        <f t="shared" si="9"/>
        <v>0</v>
      </c>
      <c r="IB14" s="79">
        <f t="shared" si="9"/>
        <v>0</v>
      </c>
      <c r="IC14" s="79">
        <f t="shared" si="9"/>
        <v>0</v>
      </c>
      <c r="ID14" s="79">
        <f t="shared" si="9"/>
        <v>0</v>
      </c>
      <c r="IE14" s="79">
        <f t="shared" si="9"/>
        <v>0</v>
      </c>
      <c r="IF14" s="79">
        <f t="shared" si="9"/>
        <v>0</v>
      </c>
      <c r="IG14" s="79">
        <f t="shared" si="9"/>
        <v>0</v>
      </c>
      <c r="IH14" s="79">
        <f t="shared" si="9"/>
        <v>0</v>
      </c>
      <c r="II14" s="79">
        <f t="shared" si="9"/>
        <v>0</v>
      </c>
      <c r="IJ14" s="79">
        <f t="shared" si="9"/>
        <v>0</v>
      </c>
      <c r="IK14" s="79">
        <f t="shared" si="9"/>
        <v>0</v>
      </c>
      <c r="IL14" s="79">
        <f t="shared" si="9"/>
        <v>0</v>
      </c>
      <c r="IM14" s="79">
        <f t="shared" si="9"/>
        <v>0</v>
      </c>
      <c r="IN14" s="79">
        <f t="shared" si="9"/>
        <v>0</v>
      </c>
      <c r="IO14" s="79">
        <f t="shared" si="9"/>
        <v>0</v>
      </c>
      <c r="IP14" s="79">
        <f t="shared" si="9"/>
        <v>0</v>
      </c>
      <c r="IQ14" s="79">
        <f t="shared" si="9"/>
        <v>0</v>
      </c>
      <c r="IR14" s="79">
        <f t="shared" si="9"/>
        <v>0</v>
      </c>
      <c r="IS14" s="79">
        <f t="shared" si="9"/>
        <v>0</v>
      </c>
      <c r="IT14" s="79">
        <f t="shared" si="9"/>
        <v>0</v>
      </c>
      <c r="IU14" s="154">
        <f t="shared" si="9"/>
        <v>0</v>
      </c>
      <c r="IV14" s="154">
        <f t="shared" si="9"/>
        <v>0</v>
      </c>
    </row>
    <row r="15" spans="1:256" x14ac:dyDescent="0.25">
      <c r="A15" s="153" t="s">
        <v>458</v>
      </c>
      <c r="B15" s="79">
        <v>480624480.94</v>
      </c>
      <c r="C15" s="79">
        <v>0</v>
      </c>
      <c r="D15" s="79">
        <v>14174292.630000003</v>
      </c>
      <c r="E15" s="79">
        <v>0</v>
      </c>
      <c r="F15" s="79">
        <f>+B15+C15-D15+E15</f>
        <v>466450188.31</v>
      </c>
      <c r="G15" s="79">
        <v>24571705.100000001</v>
      </c>
      <c r="H15" s="79">
        <v>0</v>
      </c>
    </row>
    <row r="16" spans="1:256" x14ac:dyDescent="0.25">
      <c r="A16" s="153" t="s">
        <v>458</v>
      </c>
      <c r="B16" s="79">
        <v>157602197.99000001</v>
      </c>
      <c r="C16" s="79">
        <v>0</v>
      </c>
      <c r="D16" s="79">
        <v>4351801.76</v>
      </c>
      <c r="E16" s="79">
        <v>0</v>
      </c>
      <c r="F16" s="79">
        <f>+B16+C16-D16+E16</f>
        <v>153250396.23000002</v>
      </c>
      <c r="G16" s="79">
        <v>8095970.2100000009</v>
      </c>
      <c r="H16" s="79">
        <v>0</v>
      </c>
    </row>
    <row r="17" spans="1:8" x14ac:dyDescent="0.25">
      <c r="A17" s="153" t="s">
        <v>458</v>
      </c>
      <c r="B17" s="79">
        <v>98612206.579999998</v>
      </c>
      <c r="C17" s="79">
        <v>0</v>
      </c>
      <c r="D17" s="79">
        <v>2722936.5</v>
      </c>
      <c r="E17" s="79">
        <v>0</v>
      </c>
      <c r="F17" s="79">
        <f>+B17+C17-D17+E17</f>
        <v>95889270.079999998</v>
      </c>
      <c r="G17" s="79">
        <v>5065669.2299999995</v>
      </c>
      <c r="H17" s="79">
        <v>0</v>
      </c>
    </row>
    <row r="18" spans="1:8" x14ac:dyDescent="0.25">
      <c r="A18" s="153" t="s">
        <v>457</v>
      </c>
      <c r="B18" s="79">
        <v>777643737.95000005</v>
      </c>
      <c r="C18" s="79">
        <v>0</v>
      </c>
      <c r="D18" s="79">
        <v>11108072.210000001</v>
      </c>
      <c r="E18" s="79">
        <v>0</v>
      </c>
      <c r="F18" s="79">
        <f>+B18+C18-D18+E18</f>
        <v>766535665.74000001</v>
      </c>
      <c r="G18" s="79">
        <v>40745593.890000008</v>
      </c>
      <c r="H18" s="79">
        <v>0</v>
      </c>
    </row>
    <row r="19" spans="1:8" x14ac:dyDescent="0.25">
      <c r="A19" s="153" t="s">
        <v>456</v>
      </c>
      <c r="B19" s="79">
        <v>785202023.00999999</v>
      </c>
      <c r="C19" s="79">
        <v>0</v>
      </c>
      <c r="D19" s="79">
        <v>10605775.453287758</v>
      </c>
      <c r="E19" s="79">
        <v>0</v>
      </c>
      <c r="F19" s="79">
        <f>+B19+C19-D19+E19</f>
        <v>774596247.55671227</v>
      </c>
      <c r="G19" s="79">
        <v>40514133.280000001</v>
      </c>
      <c r="H19" s="79">
        <v>0</v>
      </c>
    </row>
    <row r="20" spans="1:8" x14ac:dyDescent="0.25">
      <c r="A20" s="152" t="s">
        <v>455</v>
      </c>
      <c r="B20" s="79">
        <v>0</v>
      </c>
      <c r="C20" s="79">
        <v>0</v>
      </c>
      <c r="D20" s="79">
        <v>0</v>
      </c>
      <c r="E20" s="79">
        <v>0</v>
      </c>
      <c r="F20" s="79">
        <v>0</v>
      </c>
      <c r="G20" s="79">
        <v>0</v>
      </c>
      <c r="H20" s="79">
        <v>0</v>
      </c>
    </row>
    <row r="21" spans="1:8" x14ac:dyDescent="0.25">
      <c r="A21" s="152" t="s">
        <v>454</v>
      </c>
      <c r="B21" s="79">
        <v>0</v>
      </c>
      <c r="C21" s="79">
        <v>0</v>
      </c>
      <c r="D21" s="79">
        <v>0</v>
      </c>
      <c r="E21" s="79">
        <v>0</v>
      </c>
      <c r="F21" s="79">
        <v>0</v>
      </c>
      <c r="G21" s="79">
        <v>0</v>
      </c>
      <c r="H21" s="79">
        <v>0</v>
      </c>
    </row>
    <row r="22" spans="1:8" x14ac:dyDescent="0.25">
      <c r="A22" s="55"/>
      <c r="B22" s="102"/>
      <c r="C22" s="102"/>
      <c r="D22" s="102"/>
      <c r="E22" s="102"/>
      <c r="F22" s="102"/>
      <c r="G22" s="102"/>
      <c r="H22" s="102"/>
    </row>
    <row r="23" spans="1:8" x14ac:dyDescent="0.25">
      <c r="A23" s="151" t="s">
        <v>453</v>
      </c>
      <c r="B23" s="96">
        <v>361585998.00000018</v>
      </c>
      <c r="C23" s="150"/>
      <c r="D23" s="150"/>
      <c r="E23" s="150"/>
      <c r="F23" s="96">
        <v>214960373.37</v>
      </c>
      <c r="G23" s="150"/>
      <c r="H23" s="150"/>
    </row>
    <row r="24" spans="1:8" x14ac:dyDescent="0.25">
      <c r="A24" s="55"/>
      <c r="B24" s="102"/>
      <c r="C24" s="102"/>
      <c r="D24" s="102"/>
      <c r="E24" s="102"/>
      <c r="F24" s="102"/>
      <c r="G24" s="102"/>
      <c r="H24" s="102"/>
    </row>
    <row r="25" spans="1:8" x14ac:dyDescent="0.25">
      <c r="A25" s="145" t="s">
        <v>452</v>
      </c>
      <c r="B25" s="76">
        <f t="shared" ref="B25:H25" si="10">B8+B23</f>
        <v>2661270644.4700003</v>
      </c>
      <c r="C25" s="76">
        <f t="shared" si="10"/>
        <v>0</v>
      </c>
      <c r="D25" s="76">
        <f t="shared" si="10"/>
        <v>42962878.553287759</v>
      </c>
      <c r="E25" s="76">
        <f t="shared" si="10"/>
        <v>0</v>
      </c>
      <c r="F25" s="76">
        <f t="shared" si="10"/>
        <v>2471682141.2867122</v>
      </c>
      <c r="G25" s="76">
        <f t="shared" si="10"/>
        <v>118993071.71000001</v>
      </c>
      <c r="H25" s="76">
        <f t="shared" si="10"/>
        <v>0</v>
      </c>
    </row>
    <row r="26" spans="1:8" x14ac:dyDescent="0.25">
      <c r="A26" s="55"/>
      <c r="B26" s="82"/>
      <c r="C26" s="82"/>
      <c r="D26" s="82"/>
      <c r="E26" s="82"/>
      <c r="F26" s="82"/>
      <c r="G26" s="82"/>
      <c r="H26" s="82"/>
    </row>
    <row r="27" spans="1:8" ht="17.25" x14ac:dyDescent="0.25">
      <c r="A27" s="145" t="s">
        <v>451</v>
      </c>
      <c r="B27" s="76">
        <f>SUM(B28:DEUDA_CONT_FIN_01)</f>
        <v>0</v>
      </c>
      <c r="C27" s="76">
        <f>SUM(C28:DEUDA_CONT_FIN_02)</f>
        <v>0</v>
      </c>
      <c r="D27" s="76">
        <f>SUM(D28:DEUDA_CONT_FIN_03)</f>
        <v>0</v>
      </c>
      <c r="E27" s="76">
        <f>SUM(E28:DEUDA_CONT_FIN_04)</f>
        <v>0</v>
      </c>
      <c r="F27" s="76">
        <f>SUM(F28:DEUDA_CONT_FIN_05)</f>
        <v>0</v>
      </c>
      <c r="G27" s="76">
        <f>SUM(G28:DEUDA_CONT_FIN_06)</f>
        <v>0</v>
      </c>
      <c r="H27" s="76">
        <f>SUM(H28:DEUDA_CONT_FIN_07)</f>
        <v>0</v>
      </c>
    </row>
    <row r="28" spans="1:8" x14ac:dyDescent="0.25">
      <c r="A28" s="144" t="s">
        <v>450</v>
      </c>
      <c r="B28" s="79">
        <v>0</v>
      </c>
      <c r="C28" s="79">
        <v>0</v>
      </c>
      <c r="D28" s="79">
        <v>0</v>
      </c>
      <c r="E28" s="79">
        <v>0</v>
      </c>
      <c r="F28" s="79">
        <v>0</v>
      </c>
      <c r="G28" s="79">
        <v>0</v>
      </c>
      <c r="H28" s="79">
        <v>0</v>
      </c>
    </row>
    <row r="29" spans="1:8" x14ac:dyDescent="0.25">
      <c r="A29" s="144" t="s">
        <v>449</v>
      </c>
      <c r="B29" s="79">
        <v>0</v>
      </c>
      <c r="C29" s="79">
        <v>0</v>
      </c>
      <c r="D29" s="79">
        <v>0</v>
      </c>
      <c r="E29" s="79">
        <v>0</v>
      </c>
      <c r="F29" s="79">
        <v>0</v>
      </c>
      <c r="G29" s="79">
        <v>0</v>
      </c>
      <c r="H29" s="79">
        <v>0</v>
      </c>
    </row>
    <row r="30" spans="1:8" x14ac:dyDescent="0.25">
      <c r="A30" s="144" t="s">
        <v>448</v>
      </c>
      <c r="B30" s="79">
        <v>0</v>
      </c>
      <c r="C30" s="79">
        <v>0</v>
      </c>
      <c r="D30" s="79">
        <v>0</v>
      </c>
      <c r="E30" s="79">
        <v>0</v>
      </c>
      <c r="F30" s="79">
        <v>0</v>
      </c>
      <c r="G30" s="79">
        <v>0</v>
      </c>
      <c r="H30" s="79">
        <v>0</v>
      </c>
    </row>
    <row r="31" spans="1:8" x14ac:dyDescent="0.25">
      <c r="A31" s="78" t="s">
        <v>183</v>
      </c>
      <c r="B31" s="82"/>
      <c r="C31" s="82"/>
      <c r="D31" s="82"/>
      <c r="E31" s="82"/>
      <c r="F31" s="82"/>
      <c r="G31" s="82"/>
      <c r="H31" s="82"/>
    </row>
    <row r="32" spans="1:8" ht="17.25" x14ac:dyDescent="0.25">
      <c r="A32" s="145" t="s">
        <v>447</v>
      </c>
      <c r="B32" s="76">
        <f>SUM(B33:VALOR_INS_BCC_FIN_01)</f>
        <v>476222500</v>
      </c>
      <c r="C32" s="76">
        <f>SUM(C33:VALOR_INS_BCC_FIN_02)</f>
        <v>0</v>
      </c>
      <c r="D32" s="76">
        <f>SUM(D33:VALOR_INS_BCC_FIN_03)</f>
        <v>0</v>
      </c>
      <c r="E32" s="76">
        <f>SUM(E33:VALOR_INS_BCC_FIN_04)</f>
        <v>0</v>
      </c>
      <c r="F32" s="76">
        <f>SUM(F33:VALOR_INS_BCC_FIN_05)</f>
        <v>476222500</v>
      </c>
      <c r="G32" s="76">
        <f>SUM(G33:VALOR_INS_BCC_FIN_06)</f>
        <v>39434486.109999999</v>
      </c>
      <c r="H32" s="76">
        <f>SUM(H33:zfds)</f>
        <v>0</v>
      </c>
    </row>
    <row r="33" spans="1:8" ht="17.25" x14ac:dyDescent="0.25">
      <c r="A33" s="144" t="s">
        <v>446</v>
      </c>
      <c r="B33" s="79">
        <v>83449015</v>
      </c>
      <c r="C33" s="79">
        <v>0</v>
      </c>
      <c r="D33" s="79">
        <v>0</v>
      </c>
      <c r="E33" s="79">
        <v>0</v>
      </c>
      <c r="F33" s="79">
        <v>83449015</v>
      </c>
      <c r="G33" s="79">
        <v>7163541.6100000003</v>
      </c>
      <c r="H33" s="79">
        <v>0</v>
      </c>
    </row>
    <row r="34" spans="1:8" ht="17.25" x14ac:dyDescent="0.25">
      <c r="A34" s="144" t="s">
        <v>445</v>
      </c>
      <c r="B34" s="79">
        <v>208708907</v>
      </c>
      <c r="C34" s="79">
        <v>0</v>
      </c>
      <c r="D34" s="79">
        <v>0</v>
      </c>
      <c r="E34" s="79">
        <v>0</v>
      </c>
      <c r="F34" s="79">
        <v>208708907</v>
      </c>
      <c r="G34" s="79">
        <v>16918316.649999999</v>
      </c>
      <c r="H34" s="79">
        <v>0</v>
      </c>
    </row>
    <row r="35" spans="1:8" ht="17.25" x14ac:dyDescent="0.25">
      <c r="A35" s="144" t="s">
        <v>444</v>
      </c>
      <c r="B35" s="79">
        <v>72675017</v>
      </c>
      <c r="C35" s="79">
        <v>0</v>
      </c>
      <c r="D35" s="79">
        <v>0</v>
      </c>
      <c r="E35" s="79">
        <v>0</v>
      </c>
      <c r="F35" s="79">
        <v>72675017</v>
      </c>
      <c r="G35" s="79">
        <v>6209356.8600000003</v>
      </c>
      <c r="H35" s="79">
        <v>0</v>
      </c>
    </row>
    <row r="36" spans="1:8" ht="17.25" x14ac:dyDescent="0.25">
      <c r="A36" s="144" t="s">
        <v>443</v>
      </c>
      <c r="B36" s="79">
        <v>6854706</v>
      </c>
      <c r="C36" s="79">
        <v>0</v>
      </c>
      <c r="D36" s="79">
        <v>0</v>
      </c>
      <c r="E36" s="79">
        <v>0</v>
      </c>
      <c r="F36" s="79">
        <v>6854706</v>
      </c>
      <c r="G36" s="79">
        <v>582352.67999999993</v>
      </c>
      <c r="H36" s="79">
        <v>0</v>
      </c>
    </row>
    <row r="37" spans="1:8" ht="17.25" x14ac:dyDescent="0.25">
      <c r="A37" s="144" t="s">
        <v>442</v>
      </c>
      <c r="B37" s="79">
        <v>104534855</v>
      </c>
      <c r="C37" s="79">
        <v>0</v>
      </c>
      <c r="D37" s="79">
        <v>0</v>
      </c>
      <c r="E37" s="79"/>
      <c r="F37" s="79">
        <v>104534855</v>
      </c>
      <c r="G37" s="79">
        <v>8560918.3100000005</v>
      </c>
      <c r="H37" s="79">
        <v>0</v>
      </c>
    </row>
    <row r="38" spans="1:8" x14ac:dyDescent="0.25">
      <c r="A38" s="149" t="s">
        <v>183</v>
      </c>
      <c r="B38" s="141"/>
      <c r="C38" s="92"/>
      <c r="D38" s="92"/>
      <c r="E38" s="92"/>
      <c r="F38" s="92"/>
      <c r="G38" s="92"/>
      <c r="H38" s="92"/>
    </row>
    <row r="39" spans="1:8" x14ac:dyDescent="0.25">
      <c r="A39" s="118"/>
      <c r="B39" s="140"/>
      <c r="C39" s="74"/>
      <c r="D39" s="74"/>
      <c r="E39" s="74"/>
      <c r="F39" s="74"/>
      <c r="G39" s="74"/>
      <c r="H39" s="74"/>
    </row>
    <row r="40" spans="1:8" x14ac:dyDescent="0.25">
      <c r="A40" s="186" t="s">
        <v>441</v>
      </c>
      <c r="B40" s="187"/>
      <c r="C40" s="187"/>
      <c r="D40" s="187"/>
      <c r="E40" s="187"/>
      <c r="F40" s="187"/>
      <c r="G40" s="187"/>
      <c r="H40" s="187"/>
    </row>
    <row r="41" spans="1:8" x14ac:dyDescent="0.25">
      <c r="A41" s="187"/>
      <c r="B41" s="187"/>
      <c r="C41" s="187"/>
      <c r="D41" s="187"/>
      <c r="E41" s="187"/>
      <c r="F41" s="187"/>
      <c r="G41" s="187"/>
      <c r="H41" s="187"/>
    </row>
    <row r="42" spans="1:8" x14ac:dyDescent="0.25">
      <c r="A42" s="187"/>
      <c r="B42" s="187"/>
      <c r="C42" s="187"/>
      <c r="D42" s="187"/>
      <c r="E42" s="187"/>
      <c r="F42" s="187"/>
      <c r="G42" s="187"/>
      <c r="H42" s="187"/>
    </row>
    <row r="43" spans="1:8" x14ac:dyDescent="0.25">
      <c r="A43" s="187"/>
      <c r="B43" s="187"/>
      <c r="C43" s="187"/>
      <c r="D43" s="187"/>
      <c r="E43" s="187"/>
      <c r="F43" s="187"/>
      <c r="G43" s="187"/>
      <c r="H43" s="187"/>
    </row>
    <row r="44" spans="1:8" x14ac:dyDescent="0.25">
      <c r="A44" s="187"/>
      <c r="B44" s="187"/>
      <c r="C44" s="187"/>
      <c r="D44" s="187"/>
      <c r="E44" s="187"/>
      <c r="F44" s="187"/>
      <c r="G44" s="187"/>
      <c r="H44" s="187"/>
    </row>
    <row r="45" spans="1:8" x14ac:dyDescent="0.25">
      <c r="A45" s="118"/>
      <c r="B45" s="140"/>
      <c r="C45" s="74"/>
      <c r="D45" s="74"/>
      <c r="E45" s="74"/>
      <c r="F45" s="74"/>
      <c r="G45" s="74"/>
      <c r="H45" s="74"/>
    </row>
    <row r="46" spans="1:8" ht="30" x14ac:dyDescent="0.25">
      <c r="A46" s="147" t="s">
        <v>440</v>
      </c>
      <c r="B46" s="148" t="s">
        <v>439</v>
      </c>
      <c r="C46" s="147" t="s">
        <v>438</v>
      </c>
      <c r="D46" s="147" t="s">
        <v>437</v>
      </c>
      <c r="E46" s="147" t="s">
        <v>436</v>
      </c>
      <c r="F46" s="47" t="s">
        <v>435</v>
      </c>
      <c r="G46" s="74"/>
      <c r="H46" s="74"/>
    </row>
    <row r="47" spans="1:8" x14ac:dyDescent="0.25">
      <c r="A47" s="55"/>
      <c r="B47" s="146"/>
      <c r="C47" s="134"/>
      <c r="D47" s="134"/>
      <c r="E47" s="134"/>
      <c r="F47" s="134"/>
      <c r="G47" s="74"/>
      <c r="H47" s="74"/>
    </row>
    <row r="48" spans="1:8" x14ac:dyDescent="0.25">
      <c r="A48" s="145" t="s">
        <v>434</v>
      </c>
      <c r="B48" s="76">
        <f>SUM(B49:OB_CORTO_PLAZO_FIN_01)</f>
        <v>0</v>
      </c>
      <c r="C48" s="76">
        <f>SUM(C49:fgsgfdfdfzxvzcvczv)</f>
        <v>0</v>
      </c>
      <c r="D48" s="76">
        <f>SUM(D49:OB_CORTO_PLAZO_FIN_03)</f>
        <v>0</v>
      </c>
      <c r="E48" s="76">
        <f>SUM(E49:gfhdhdgh)</f>
        <v>0</v>
      </c>
      <c r="F48" s="76">
        <f>SUM(F49:OB_CORTO_PLAZO_FIN_05)</f>
        <v>0</v>
      </c>
      <c r="G48" s="74"/>
      <c r="H48" s="74"/>
    </row>
    <row r="49" spans="1:8" x14ac:dyDescent="0.25">
      <c r="A49" s="144" t="s">
        <v>433</v>
      </c>
      <c r="B49" s="79">
        <v>0</v>
      </c>
      <c r="C49" s="79">
        <v>0</v>
      </c>
      <c r="D49" s="79">
        <v>0</v>
      </c>
      <c r="E49" s="79">
        <v>0</v>
      </c>
      <c r="F49" s="79">
        <v>0</v>
      </c>
      <c r="G49" s="143"/>
      <c r="H49" s="143"/>
    </row>
    <row r="50" spans="1:8" x14ac:dyDescent="0.25">
      <c r="A50" s="144" t="s">
        <v>432</v>
      </c>
      <c r="B50" s="79">
        <v>0</v>
      </c>
      <c r="C50" s="79">
        <v>0</v>
      </c>
      <c r="D50" s="79">
        <v>0</v>
      </c>
      <c r="E50" s="79">
        <v>0</v>
      </c>
      <c r="F50" s="79">
        <v>0</v>
      </c>
      <c r="G50" s="143"/>
      <c r="H50" s="143"/>
    </row>
    <row r="51" spans="1:8" x14ac:dyDescent="0.25">
      <c r="A51" s="144" t="s">
        <v>431</v>
      </c>
      <c r="B51" s="79">
        <v>0</v>
      </c>
      <c r="C51" s="79">
        <v>0</v>
      </c>
      <c r="D51" s="79">
        <v>0</v>
      </c>
      <c r="E51" s="79">
        <v>0</v>
      </c>
      <c r="F51" s="79">
        <v>0</v>
      </c>
      <c r="G51" s="143"/>
      <c r="H51" s="143"/>
    </row>
    <row r="52" spans="1:8" x14ac:dyDescent="0.25">
      <c r="A52" s="142" t="s">
        <v>183</v>
      </c>
      <c r="B52" s="141"/>
      <c r="C52" s="92"/>
      <c r="D52" s="92"/>
      <c r="E52" s="92"/>
      <c r="F52" s="92"/>
      <c r="G52" s="74"/>
      <c r="H52" s="74"/>
    </row>
    <row r="53" spans="1:8" x14ac:dyDescent="0.25">
      <c r="A53" s="74"/>
      <c r="B53" s="140"/>
      <c r="C53" s="74"/>
      <c r="D53" s="74"/>
      <c r="E53" s="74"/>
      <c r="F53" s="74"/>
      <c r="G53" s="74"/>
      <c r="H53" s="74"/>
    </row>
    <row r="54" spans="1:8" x14ac:dyDescent="0.25"/>
  </sheetData>
  <mergeCells count="7">
    <mergeCell ref="A40:H44"/>
    <mergeCell ref="A1:F1"/>
    <mergeCell ref="G1:H1"/>
    <mergeCell ref="A2:H2"/>
    <mergeCell ref="A3:H3"/>
    <mergeCell ref="A4:H4"/>
    <mergeCell ref="A5:H5"/>
  </mergeCells>
  <dataValidations count="2">
    <dataValidation allowBlank="1" showInputMessage="1" showErrorMessage="1" prompt="Saldo al 31 de diciembre de 20XN-1 (d)"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dataValidation type="decimal" allowBlank="1" showInputMessage="1" showErrorMessage="1" sqref="B8:B37 IX8:IX37 ST8:ST37 ACP8:ACP37 AML8:AML37 AWH8:AWH37 BGD8:BGD37 BPZ8:BPZ37 BZV8:BZV37 CJR8:CJR37 CTN8:CTN37 DDJ8:DDJ37 DNF8:DNF37 DXB8:DXB37 EGX8:EGX37 EQT8:EQT37 FAP8:FAP37 FKL8:FKL37 FUH8:FUH37 GED8:GED37 GNZ8:GNZ37 GXV8:GXV37 HHR8:HHR37 HRN8:HRN37 IBJ8:IBJ37 ILF8:ILF37 IVB8:IVB37 JEX8:JEX37 JOT8:JOT37 JYP8:JYP37 KIL8:KIL37 KSH8:KSH37 LCD8:LCD37 LLZ8:LLZ37 LVV8:LVV37 MFR8:MFR37 MPN8:MPN37 MZJ8:MZJ37 NJF8:NJF37 NTB8:NTB37 OCX8:OCX37 OMT8:OMT37 OWP8:OWP37 PGL8:PGL37 PQH8:PQH37 QAD8:QAD37 QJZ8:QJZ37 QTV8:QTV37 RDR8:RDR37 RNN8:RNN37 RXJ8:RXJ37 SHF8:SHF37 SRB8:SRB37 TAX8:TAX37 TKT8:TKT37 TUP8:TUP37 UEL8:UEL37 UOH8:UOH37 UYD8:UYD37 VHZ8:VHZ37 VRV8:VRV37 WBR8:WBR37 WLN8:WLN37 WVJ8:WVJ37 B65544:B65573 IX65544:IX65573 ST65544:ST65573 ACP65544:ACP65573 AML65544:AML65573 AWH65544:AWH65573 BGD65544:BGD65573 BPZ65544:BPZ65573 BZV65544:BZV65573 CJR65544:CJR65573 CTN65544:CTN65573 DDJ65544:DDJ65573 DNF65544:DNF65573 DXB65544:DXB65573 EGX65544:EGX65573 EQT65544:EQT65573 FAP65544:FAP65573 FKL65544:FKL65573 FUH65544:FUH65573 GED65544:GED65573 GNZ65544:GNZ65573 GXV65544:GXV65573 HHR65544:HHR65573 HRN65544:HRN65573 IBJ65544:IBJ65573 ILF65544:ILF65573 IVB65544:IVB65573 JEX65544:JEX65573 JOT65544:JOT65573 JYP65544:JYP65573 KIL65544:KIL65573 KSH65544:KSH65573 LCD65544:LCD65573 LLZ65544:LLZ65573 LVV65544:LVV65573 MFR65544:MFR65573 MPN65544:MPN65573 MZJ65544:MZJ65573 NJF65544:NJF65573 NTB65544:NTB65573 OCX65544:OCX65573 OMT65544:OMT65573 OWP65544:OWP65573 PGL65544:PGL65573 PQH65544:PQH65573 QAD65544:QAD65573 QJZ65544:QJZ65573 QTV65544:QTV65573 RDR65544:RDR65573 RNN65544:RNN65573 RXJ65544:RXJ65573 SHF65544:SHF65573 SRB65544:SRB65573 TAX65544:TAX65573 TKT65544:TKT65573 TUP65544:TUP65573 UEL65544:UEL65573 UOH65544:UOH65573 UYD65544:UYD65573 VHZ65544:VHZ65573 VRV65544:VRV65573 WBR65544:WBR65573 WLN65544:WLN65573 WVJ65544:WVJ65573 B131080:B131109 IX131080:IX131109 ST131080:ST131109 ACP131080:ACP131109 AML131080:AML131109 AWH131080:AWH131109 BGD131080:BGD131109 BPZ131080:BPZ131109 BZV131080:BZV131109 CJR131080:CJR131109 CTN131080:CTN131109 DDJ131080:DDJ131109 DNF131080:DNF131109 DXB131080:DXB131109 EGX131080:EGX131109 EQT131080:EQT131109 FAP131080:FAP131109 FKL131080:FKL131109 FUH131080:FUH131109 GED131080:GED131109 GNZ131080:GNZ131109 GXV131080:GXV131109 HHR131080:HHR131109 HRN131080:HRN131109 IBJ131080:IBJ131109 ILF131080:ILF131109 IVB131080:IVB131109 JEX131080:JEX131109 JOT131080:JOT131109 JYP131080:JYP131109 KIL131080:KIL131109 KSH131080:KSH131109 LCD131080:LCD131109 LLZ131080:LLZ131109 LVV131080:LVV131109 MFR131080:MFR131109 MPN131080:MPN131109 MZJ131080:MZJ131109 NJF131080:NJF131109 NTB131080:NTB131109 OCX131080:OCX131109 OMT131080:OMT131109 OWP131080:OWP131109 PGL131080:PGL131109 PQH131080:PQH131109 QAD131080:QAD131109 QJZ131080:QJZ131109 QTV131080:QTV131109 RDR131080:RDR131109 RNN131080:RNN131109 RXJ131080:RXJ131109 SHF131080:SHF131109 SRB131080:SRB131109 TAX131080:TAX131109 TKT131080:TKT131109 TUP131080:TUP131109 UEL131080:UEL131109 UOH131080:UOH131109 UYD131080:UYD131109 VHZ131080:VHZ131109 VRV131080:VRV131109 WBR131080:WBR131109 WLN131080:WLN131109 WVJ131080:WVJ131109 B196616:B196645 IX196616:IX196645 ST196616:ST196645 ACP196616:ACP196645 AML196616:AML196645 AWH196616:AWH196645 BGD196616:BGD196645 BPZ196616:BPZ196645 BZV196616:BZV196645 CJR196616:CJR196645 CTN196616:CTN196645 DDJ196616:DDJ196645 DNF196616:DNF196645 DXB196616:DXB196645 EGX196616:EGX196645 EQT196616:EQT196645 FAP196616:FAP196645 FKL196616:FKL196645 FUH196616:FUH196645 GED196616:GED196645 GNZ196616:GNZ196645 GXV196616:GXV196645 HHR196616:HHR196645 HRN196616:HRN196645 IBJ196616:IBJ196645 ILF196616:ILF196645 IVB196616:IVB196645 JEX196616:JEX196645 JOT196616:JOT196645 JYP196616:JYP196645 KIL196616:KIL196645 KSH196616:KSH196645 LCD196616:LCD196645 LLZ196616:LLZ196645 LVV196616:LVV196645 MFR196616:MFR196645 MPN196616:MPN196645 MZJ196616:MZJ196645 NJF196616:NJF196645 NTB196616:NTB196645 OCX196616:OCX196645 OMT196616:OMT196645 OWP196616:OWP196645 PGL196616:PGL196645 PQH196616:PQH196645 QAD196616:QAD196645 QJZ196616:QJZ196645 QTV196616:QTV196645 RDR196616:RDR196645 RNN196616:RNN196645 RXJ196616:RXJ196645 SHF196616:SHF196645 SRB196616:SRB196645 TAX196616:TAX196645 TKT196616:TKT196645 TUP196616:TUP196645 UEL196616:UEL196645 UOH196616:UOH196645 UYD196616:UYD196645 VHZ196616:VHZ196645 VRV196616:VRV196645 WBR196616:WBR196645 WLN196616:WLN196645 WVJ196616:WVJ196645 B262152:B262181 IX262152:IX262181 ST262152:ST262181 ACP262152:ACP262181 AML262152:AML262181 AWH262152:AWH262181 BGD262152:BGD262181 BPZ262152:BPZ262181 BZV262152:BZV262181 CJR262152:CJR262181 CTN262152:CTN262181 DDJ262152:DDJ262181 DNF262152:DNF262181 DXB262152:DXB262181 EGX262152:EGX262181 EQT262152:EQT262181 FAP262152:FAP262181 FKL262152:FKL262181 FUH262152:FUH262181 GED262152:GED262181 GNZ262152:GNZ262181 GXV262152:GXV262181 HHR262152:HHR262181 HRN262152:HRN262181 IBJ262152:IBJ262181 ILF262152:ILF262181 IVB262152:IVB262181 JEX262152:JEX262181 JOT262152:JOT262181 JYP262152:JYP262181 KIL262152:KIL262181 KSH262152:KSH262181 LCD262152:LCD262181 LLZ262152:LLZ262181 LVV262152:LVV262181 MFR262152:MFR262181 MPN262152:MPN262181 MZJ262152:MZJ262181 NJF262152:NJF262181 NTB262152:NTB262181 OCX262152:OCX262181 OMT262152:OMT262181 OWP262152:OWP262181 PGL262152:PGL262181 PQH262152:PQH262181 QAD262152:QAD262181 QJZ262152:QJZ262181 QTV262152:QTV262181 RDR262152:RDR262181 RNN262152:RNN262181 RXJ262152:RXJ262181 SHF262152:SHF262181 SRB262152:SRB262181 TAX262152:TAX262181 TKT262152:TKT262181 TUP262152:TUP262181 UEL262152:UEL262181 UOH262152:UOH262181 UYD262152:UYD262181 VHZ262152:VHZ262181 VRV262152:VRV262181 WBR262152:WBR262181 WLN262152:WLN262181 WVJ262152:WVJ262181 B327688:B327717 IX327688:IX327717 ST327688:ST327717 ACP327688:ACP327717 AML327688:AML327717 AWH327688:AWH327717 BGD327688:BGD327717 BPZ327688:BPZ327717 BZV327688:BZV327717 CJR327688:CJR327717 CTN327688:CTN327717 DDJ327688:DDJ327717 DNF327688:DNF327717 DXB327688:DXB327717 EGX327688:EGX327717 EQT327688:EQT327717 FAP327688:FAP327717 FKL327688:FKL327717 FUH327688:FUH327717 GED327688:GED327717 GNZ327688:GNZ327717 GXV327688:GXV327717 HHR327688:HHR327717 HRN327688:HRN327717 IBJ327688:IBJ327717 ILF327688:ILF327717 IVB327688:IVB327717 JEX327688:JEX327717 JOT327688:JOT327717 JYP327688:JYP327717 KIL327688:KIL327717 KSH327688:KSH327717 LCD327688:LCD327717 LLZ327688:LLZ327717 LVV327688:LVV327717 MFR327688:MFR327717 MPN327688:MPN327717 MZJ327688:MZJ327717 NJF327688:NJF327717 NTB327688:NTB327717 OCX327688:OCX327717 OMT327688:OMT327717 OWP327688:OWP327717 PGL327688:PGL327717 PQH327688:PQH327717 QAD327688:QAD327717 QJZ327688:QJZ327717 QTV327688:QTV327717 RDR327688:RDR327717 RNN327688:RNN327717 RXJ327688:RXJ327717 SHF327688:SHF327717 SRB327688:SRB327717 TAX327688:TAX327717 TKT327688:TKT327717 TUP327688:TUP327717 UEL327688:UEL327717 UOH327688:UOH327717 UYD327688:UYD327717 VHZ327688:VHZ327717 VRV327688:VRV327717 WBR327688:WBR327717 WLN327688:WLN327717 WVJ327688:WVJ327717 B393224:B393253 IX393224:IX393253 ST393224:ST393253 ACP393224:ACP393253 AML393224:AML393253 AWH393224:AWH393253 BGD393224:BGD393253 BPZ393224:BPZ393253 BZV393224:BZV393253 CJR393224:CJR393253 CTN393224:CTN393253 DDJ393224:DDJ393253 DNF393224:DNF393253 DXB393224:DXB393253 EGX393224:EGX393253 EQT393224:EQT393253 FAP393224:FAP393253 FKL393224:FKL393253 FUH393224:FUH393253 GED393224:GED393253 GNZ393224:GNZ393253 GXV393224:GXV393253 HHR393224:HHR393253 HRN393224:HRN393253 IBJ393224:IBJ393253 ILF393224:ILF393253 IVB393224:IVB393253 JEX393224:JEX393253 JOT393224:JOT393253 JYP393224:JYP393253 KIL393224:KIL393253 KSH393224:KSH393253 LCD393224:LCD393253 LLZ393224:LLZ393253 LVV393224:LVV393253 MFR393224:MFR393253 MPN393224:MPN393253 MZJ393224:MZJ393253 NJF393224:NJF393253 NTB393224:NTB393253 OCX393224:OCX393253 OMT393224:OMT393253 OWP393224:OWP393253 PGL393224:PGL393253 PQH393224:PQH393253 QAD393224:QAD393253 QJZ393224:QJZ393253 QTV393224:QTV393253 RDR393224:RDR393253 RNN393224:RNN393253 RXJ393224:RXJ393253 SHF393224:SHF393253 SRB393224:SRB393253 TAX393224:TAX393253 TKT393224:TKT393253 TUP393224:TUP393253 UEL393224:UEL393253 UOH393224:UOH393253 UYD393224:UYD393253 VHZ393224:VHZ393253 VRV393224:VRV393253 WBR393224:WBR393253 WLN393224:WLN393253 WVJ393224:WVJ393253 B458760:B458789 IX458760:IX458789 ST458760:ST458789 ACP458760:ACP458789 AML458760:AML458789 AWH458760:AWH458789 BGD458760:BGD458789 BPZ458760:BPZ458789 BZV458760:BZV458789 CJR458760:CJR458789 CTN458760:CTN458789 DDJ458760:DDJ458789 DNF458760:DNF458789 DXB458760:DXB458789 EGX458760:EGX458789 EQT458760:EQT458789 FAP458760:FAP458789 FKL458760:FKL458789 FUH458760:FUH458789 GED458760:GED458789 GNZ458760:GNZ458789 GXV458760:GXV458789 HHR458760:HHR458789 HRN458760:HRN458789 IBJ458760:IBJ458789 ILF458760:ILF458789 IVB458760:IVB458789 JEX458760:JEX458789 JOT458760:JOT458789 JYP458760:JYP458789 KIL458760:KIL458789 KSH458760:KSH458789 LCD458760:LCD458789 LLZ458760:LLZ458789 LVV458760:LVV458789 MFR458760:MFR458789 MPN458760:MPN458789 MZJ458760:MZJ458789 NJF458760:NJF458789 NTB458760:NTB458789 OCX458760:OCX458789 OMT458760:OMT458789 OWP458760:OWP458789 PGL458760:PGL458789 PQH458760:PQH458789 QAD458760:QAD458789 QJZ458760:QJZ458789 QTV458760:QTV458789 RDR458760:RDR458789 RNN458760:RNN458789 RXJ458760:RXJ458789 SHF458760:SHF458789 SRB458760:SRB458789 TAX458760:TAX458789 TKT458760:TKT458789 TUP458760:TUP458789 UEL458760:UEL458789 UOH458760:UOH458789 UYD458760:UYD458789 VHZ458760:VHZ458789 VRV458760:VRV458789 WBR458760:WBR458789 WLN458760:WLN458789 WVJ458760:WVJ458789 B524296:B524325 IX524296:IX524325 ST524296:ST524325 ACP524296:ACP524325 AML524296:AML524325 AWH524296:AWH524325 BGD524296:BGD524325 BPZ524296:BPZ524325 BZV524296:BZV524325 CJR524296:CJR524325 CTN524296:CTN524325 DDJ524296:DDJ524325 DNF524296:DNF524325 DXB524296:DXB524325 EGX524296:EGX524325 EQT524296:EQT524325 FAP524296:FAP524325 FKL524296:FKL524325 FUH524296:FUH524325 GED524296:GED524325 GNZ524296:GNZ524325 GXV524296:GXV524325 HHR524296:HHR524325 HRN524296:HRN524325 IBJ524296:IBJ524325 ILF524296:ILF524325 IVB524296:IVB524325 JEX524296:JEX524325 JOT524296:JOT524325 JYP524296:JYP524325 KIL524296:KIL524325 KSH524296:KSH524325 LCD524296:LCD524325 LLZ524296:LLZ524325 LVV524296:LVV524325 MFR524296:MFR524325 MPN524296:MPN524325 MZJ524296:MZJ524325 NJF524296:NJF524325 NTB524296:NTB524325 OCX524296:OCX524325 OMT524296:OMT524325 OWP524296:OWP524325 PGL524296:PGL524325 PQH524296:PQH524325 QAD524296:QAD524325 QJZ524296:QJZ524325 QTV524296:QTV524325 RDR524296:RDR524325 RNN524296:RNN524325 RXJ524296:RXJ524325 SHF524296:SHF524325 SRB524296:SRB524325 TAX524296:TAX524325 TKT524296:TKT524325 TUP524296:TUP524325 UEL524296:UEL524325 UOH524296:UOH524325 UYD524296:UYD524325 VHZ524296:VHZ524325 VRV524296:VRV524325 WBR524296:WBR524325 WLN524296:WLN524325 WVJ524296:WVJ524325 B589832:B589861 IX589832:IX589861 ST589832:ST589861 ACP589832:ACP589861 AML589832:AML589861 AWH589832:AWH589861 BGD589832:BGD589861 BPZ589832:BPZ589861 BZV589832:BZV589861 CJR589832:CJR589861 CTN589832:CTN589861 DDJ589832:DDJ589861 DNF589832:DNF589861 DXB589832:DXB589861 EGX589832:EGX589861 EQT589832:EQT589861 FAP589832:FAP589861 FKL589832:FKL589861 FUH589832:FUH589861 GED589832:GED589861 GNZ589832:GNZ589861 GXV589832:GXV589861 HHR589832:HHR589861 HRN589832:HRN589861 IBJ589832:IBJ589861 ILF589832:ILF589861 IVB589832:IVB589861 JEX589832:JEX589861 JOT589832:JOT589861 JYP589832:JYP589861 KIL589832:KIL589861 KSH589832:KSH589861 LCD589832:LCD589861 LLZ589832:LLZ589861 LVV589832:LVV589861 MFR589832:MFR589861 MPN589832:MPN589861 MZJ589832:MZJ589861 NJF589832:NJF589861 NTB589832:NTB589861 OCX589832:OCX589861 OMT589832:OMT589861 OWP589832:OWP589861 PGL589832:PGL589861 PQH589832:PQH589861 QAD589832:QAD589861 QJZ589832:QJZ589861 QTV589832:QTV589861 RDR589832:RDR589861 RNN589832:RNN589861 RXJ589832:RXJ589861 SHF589832:SHF589861 SRB589832:SRB589861 TAX589832:TAX589861 TKT589832:TKT589861 TUP589832:TUP589861 UEL589832:UEL589861 UOH589832:UOH589861 UYD589832:UYD589861 VHZ589832:VHZ589861 VRV589832:VRV589861 WBR589832:WBR589861 WLN589832:WLN589861 WVJ589832:WVJ589861 B655368:B655397 IX655368:IX655397 ST655368:ST655397 ACP655368:ACP655397 AML655368:AML655397 AWH655368:AWH655397 BGD655368:BGD655397 BPZ655368:BPZ655397 BZV655368:BZV655397 CJR655368:CJR655397 CTN655368:CTN655397 DDJ655368:DDJ655397 DNF655368:DNF655397 DXB655368:DXB655397 EGX655368:EGX655397 EQT655368:EQT655397 FAP655368:FAP655397 FKL655368:FKL655397 FUH655368:FUH655397 GED655368:GED655397 GNZ655368:GNZ655397 GXV655368:GXV655397 HHR655368:HHR655397 HRN655368:HRN655397 IBJ655368:IBJ655397 ILF655368:ILF655397 IVB655368:IVB655397 JEX655368:JEX655397 JOT655368:JOT655397 JYP655368:JYP655397 KIL655368:KIL655397 KSH655368:KSH655397 LCD655368:LCD655397 LLZ655368:LLZ655397 LVV655368:LVV655397 MFR655368:MFR655397 MPN655368:MPN655397 MZJ655368:MZJ655397 NJF655368:NJF655397 NTB655368:NTB655397 OCX655368:OCX655397 OMT655368:OMT655397 OWP655368:OWP655397 PGL655368:PGL655397 PQH655368:PQH655397 QAD655368:QAD655397 QJZ655368:QJZ655397 QTV655368:QTV655397 RDR655368:RDR655397 RNN655368:RNN655397 RXJ655368:RXJ655397 SHF655368:SHF655397 SRB655368:SRB655397 TAX655368:TAX655397 TKT655368:TKT655397 TUP655368:TUP655397 UEL655368:UEL655397 UOH655368:UOH655397 UYD655368:UYD655397 VHZ655368:VHZ655397 VRV655368:VRV655397 WBR655368:WBR655397 WLN655368:WLN655397 WVJ655368:WVJ655397 B720904:B720933 IX720904:IX720933 ST720904:ST720933 ACP720904:ACP720933 AML720904:AML720933 AWH720904:AWH720933 BGD720904:BGD720933 BPZ720904:BPZ720933 BZV720904:BZV720933 CJR720904:CJR720933 CTN720904:CTN720933 DDJ720904:DDJ720933 DNF720904:DNF720933 DXB720904:DXB720933 EGX720904:EGX720933 EQT720904:EQT720933 FAP720904:FAP720933 FKL720904:FKL720933 FUH720904:FUH720933 GED720904:GED720933 GNZ720904:GNZ720933 GXV720904:GXV720933 HHR720904:HHR720933 HRN720904:HRN720933 IBJ720904:IBJ720933 ILF720904:ILF720933 IVB720904:IVB720933 JEX720904:JEX720933 JOT720904:JOT720933 JYP720904:JYP720933 KIL720904:KIL720933 KSH720904:KSH720933 LCD720904:LCD720933 LLZ720904:LLZ720933 LVV720904:LVV720933 MFR720904:MFR720933 MPN720904:MPN720933 MZJ720904:MZJ720933 NJF720904:NJF720933 NTB720904:NTB720933 OCX720904:OCX720933 OMT720904:OMT720933 OWP720904:OWP720933 PGL720904:PGL720933 PQH720904:PQH720933 QAD720904:QAD720933 QJZ720904:QJZ720933 QTV720904:QTV720933 RDR720904:RDR720933 RNN720904:RNN720933 RXJ720904:RXJ720933 SHF720904:SHF720933 SRB720904:SRB720933 TAX720904:TAX720933 TKT720904:TKT720933 TUP720904:TUP720933 UEL720904:UEL720933 UOH720904:UOH720933 UYD720904:UYD720933 VHZ720904:VHZ720933 VRV720904:VRV720933 WBR720904:WBR720933 WLN720904:WLN720933 WVJ720904:WVJ720933 B786440:B786469 IX786440:IX786469 ST786440:ST786469 ACP786440:ACP786469 AML786440:AML786469 AWH786440:AWH786469 BGD786440:BGD786469 BPZ786440:BPZ786469 BZV786440:BZV786469 CJR786440:CJR786469 CTN786440:CTN786469 DDJ786440:DDJ786469 DNF786440:DNF786469 DXB786440:DXB786469 EGX786440:EGX786469 EQT786440:EQT786469 FAP786440:FAP786469 FKL786440:FKL786469 FUH786440:FUH786469 GED786440:GED786469 GNZ786440:GNZ786469 GXV786440:GXV786469 HHR786440:HHR786469 HRN786440:HRN786469 IBJ786440:IBJ786469 ILF786440:ILF786469 IVB786440:IVB786469 JEX786440:JEX786469 JOT786440:JOT786469 JYP786440:JYP786469 KIL786440:KIL786469 KSH786440:KSH786469 LCD786440:LCD786469 LLZ786440:LLZ786469 LVV786440:LVV786469 MFR786440:MFR786469 MPN786440:MPN786469 MZJ786440:MZJ786469 NJF786440:NJF786469 NTB786440:NTB786469 OCX786440:OCX786469 OMT786440:OMT786469 OWP786440:OWP786469 PGL786440:PGL786469 PQH786440:PQH786469 QAD786440:QAD786469 QJZ786440:QJZ786469 QTV786440:QTV786469 RDR786440:RDR786469 RNN786440:RNN786469 RXJ786440:RXJ786469 SHF786440:SHF786469 SRB786440:SRB786469 TAX786440:TAX786469 TKT786440:TKT786469 TUP786440:TUP786469 UEL786440:UEL786469 UOH786440:UOH786469 UYD786440:UYD786469 VHZ786440:VHZ786469 VRV786440:VRV786469 WBR786440:WBR786469 WLN786440:WLN786469 WVJ786440:WVJ786469 B851976:B852005 IX851976:IX852005 ST851976:ST852005 ACP851976:ACP852005 AML851976:AML852005 AWH851976:AWH852005 BGD851976:BGD852005 BPZ851976:BPZ852005 BZV851976:BZV852005 CJR851976:CJR852005 CTN851976:CTN852005 DDJ851976:DDJ852005 DNF851976:DNF852005 DXB851976:DXB852005 EGX851976:EGX852005 EQT851976:EQT852005 FAP851976:FAP852005 FKL851976:FKL852005 FUH851976:FUH852005 GED851976:GED852005 GNZ851976:GNZ852005 GXV851976:GXV852005 HHR851976:HHR852005 HRN851976:HRN852005 IBJ851976:IBJ852005 ILF851976:ILF852005 IVB851976:IVB852005 JEX851976:JEX852005 JOT851976:JOT852005 JYP851976:JYP852005 KIL851976:KIL852005 KSH851976:KSH852005 LCD851976:LCD852005 LLZ851976:LLZ852005 LVV851976:LVV852005 MFR851976:MFR852005 MPN851976:MPN852005 MZJ851976:MZJ852005 NJF851976:NJF852005 NTB851976:NTB852005 OCX851976:OCX852005 OMT851976:OMT852005 OWP851976:OWP852005 PGL851976:PGL852005 PQH851976:PQH852005 QAD851976:QAD852005 QJZ851976:QJZ852005 QTV851976:QTV852005 RDR851976:RDR852005 RNN851976:RNN852005 RXJ851976:RXJ852005 SHF851976:SHF852005 SRB851976:SRB852005 TAX851976:TAX852005 TKT851976:TKT852005 TUP851976:TUP852005 UEL851976:UEL852005 UOH851976:UOH852005 UYD851976:UYD852005 VHZ851976:VHZ852005 VRV851976:VRV852005 WBR851976:WBR852005 WLN851976:WLN852005 WVJ851976:WVJ852005 B917512:B917541 IX917512:IX917541 ST917512:ST917541 ACP917512:ACP917541 AML917512:AML917541 AWH917512:AWH917541 BGD917512:BGD917541 BPZ917512:BPZ917541 BZV917512:BZV917541 CJR917512:CJR917541 CTN917512:CTN917541 DDJ917512:DDJ917541 DNF917512:DNF917541 DXB917512:DXB917541 EGX917512:EGX917541 EQT917512:EQT917541 FAP917512:FAP917541 FKL917512:FKL917541 FUH917512:FUH917541 GED917512:GED917541 GNZ917512:GNZ917541 GXV917512:GXV917541 HHR917512:HHR917541 HRN917512:HRN917541 IBJ917512:IBJ917541 ILF917512:ILF917541 IVB917512:IVB917541 JEX917512:JEX917541 JOT917512:JOT917541 JYP917512:JYP917541 KIL917512:KIL917541 KSH917512:KSH917541 LCD917512:LCD917541 LLZ917512:LLZ917541 LVV917512:LVV917541 MFR917512:MFR917541 MPN917512:MPN917541 MZJ917512:MZJ917541 NJF917512:NJF917541 NTB917512:NTB917541 OCX917512:OCX917541 OMT917512:OMT917541 OWP917512:OWP917541 PGL917512:PGL917541 PQH917512:PQH917541 QAD917512:QAD917541 QJZ917512:QJZ917541 QTV917512:QTV917541 RDR917512:RDR917541 RNN917512:RNN917541 RXJ917512:RXJ917541 SHF917512:SHF917541 SRB917512:SRB917541 TAX917512:TAX917541 TKT917512:TKT917541 TUP917512:TUP917541 UEL917512:UEL917541 UOH917512:UOH917541 UYD917512:UYD917541 VHZ917512:VHZ917541 VRV917512:VRV917541 WBR917512:WBR917541 WLN917512:WLN917541 WVJ917512:WVJ917541 B983048:B983077 IX983048:IX983077 ST983048:ST983077 ACP983048:ACP983077 AML983048:AML983077 AWH983048:AWH983077 BGD983048:BGD983077 BPZ983048:BPZ983077 BZV983048:BZV983077 CJR983048:CJR983077 CTN983048:CTN983077 DDJ983048:DDJ983077 DNF983048:DNF983077 DXB983048:DXB983077 EGX983048:EGX983077 EQT983048:EQT983077 FAP983048:FAP983077 FKL983048:FKL983077 FUH983048:FUH983077 GED983048:GED983077 GNZ983048:GNZ983077 GXV983048:GXV983077 HHR983048:HHR983077 HRN983048:HRN983077 IBJ983048:IBJ983077 ILF983048:ILF983077 IVB983048:IVB983077 JEX983048:JEX983077 JOT983048:JOT983077 JYP983048:JYP983077 KIL983048:KIL983077 KSH983048:KSH983077 LCD983048:LCD983077 LLZ983048:LLZ983077 LVV983048:LVV983077 MFR983048:MFR983077 MPN983048:MPN983077 MZJ983048:MZJ983077 NJF983048:NJF983077 NTB983048:NTB983077 OCX983048:OCX983077 OMT983048:OMT983077 OWP983048:OWP983077 PGL983048:PGL983077 PQH983048:PQH983077 QAD983048:QAD983077 QJZ983048:QJZ983077 QTV983048:QTV983077 RDR983048:RDR983077 RNN983048:RNN983077 RXJ983048:RXJ983077 SHF983048:SHF983077 SRB983048:SRB983077 TAX983048:TAX983077 TKT983048:TKT983077 TUP983048:TUP983077 UEL983048:UEL983077 UOH983048:UOH983077 UYD983048:UYD983077 VHZ983048:VHZ983077 VRV983048:VRV983077 WBR983048:WBR983077 WLN983048:WLN983077 WVJ983048:WVJ983077 C8:H12 IY8:JD12 SU8:SZ12 ACQ8:ACV12 AMM8:AMR12 AWI8:AWN12 BGE8:BGJ12 BQA8:BQF12 BZW8:CAB12 CJS8:CJX12 CTO8:CTT12 DDK8:DDP12 DNG8:DNL12 DXC8:DXH12 EGY8:EHD12 EQU8:EQZ12 FAQ8:FAV12 FKM8:FKR12 FUI8:FUN12 GEE8:GEJ12 GOA8:GOF12 GXW8:GYB12 HHS8:HHX12 HRO8:HRT12 IBK8:IBP12 ILG8:ILL12 IVC8:IVH12 JEY8:JFD12 JOU8:JOZ12 JYQ8:JYV12 KIM8:KIR12 KSI8:KSN12 LCE8:LCJ12 LMA8:LMF12 LVW8:LWB12 MFS8:MFX12 MPO8:MPT12 MZK8:MZP12 NJG8:NJL12 NTC8:NTH12 OCY8:ODD12 OMU8:OMZ12 OWQ8:OWV12 PGM8:PGR12 PQI8:PQN12 QAE8:QAJ12 QKA8:QKF12 QTW8:QUB12 RDS8:RDX12 RNO8:RNT12 RXK8:RXP12 SHG8:SHL12 SRC8:SRH12 TAY8:TBD12 TKU8:TKZ12 TUQ8:TUV12 UEM8:UER12 UOI8:UON12 UYE8:UYJ12 VIA8:VIF12 VRW8:VSB12 WBS8:WBX12 WLO8:WLT12 WVK8:WVP12 C65544:H65548 IY65544:JD65548 SU65544:SZ65548 ACQ65544:ACV65548 AMM65544:AMR65548 AWI65544:AWN65548 BGE65544:BGJ65548 BQA65544:BQF65548 BZW65544:CAB65548 CJS65544:CJX65548 CTO65544:CTT65548 DDK65544:DDP65548 DNG65544:DNL65548 DXC65544:DXH65548 EGY65544:EHD65548 EQU65544:EQZ65548 FAQ65544:FAV65548 FKM65544:FKR65548 FUI65544:FUN65548 GEE65544:GEJ65548 GOA65544:GOF65548 GXW65544:GYB65548 HHS65544:HHX65548 HRO65544:HRT65548 IBK65544:IBP65548 ILG65544:ILL65548 IVC65544:IVH65548 JEY65544:JFD65548 JOU65544:JOZ65548 JYQ65544:JYV65548 KIM65544:KIR65548 KSI65544:KSN65548 LCE65544:LCJ65548 LMA65544:LMF65548 LVW65544:LWB65548 MFS65544:MFX65548 MPO65544:MPT65548 MZK65544:MZP65548 NJG65544:NJL65548 NTC65544:NTH65548 OCY65544:ODD65548 OMU65544:OMZ65548 OWQ65544:OWV65548 PGM65544:PGR65548 PQI65544:PQN65548 QAE65544:QAJ65548 QKA65544:QKF65548 QTW65544:QUB65548 RDS65544:RDX65548 RNO65544:RNT65548 RXK65544:RXP65548 SHG65544:SHL65548 SRC65544:SRH65548 TAY65544:TBD65548 TKU65544:TKZ65548 TUQ65544:TUV65548 UEM65544:UER65548 UOI65544:UON65548 UYE65544:UYJ65548 VIA65544:VIF65548 VRW65544:VSB65548 WBS65544:WBX65548 WLO65544:WLT65548 WVK65544:WVP65548 C131080:H131084 IY131080:JD131084 SU131080:SZ131084 ACQ131080:ACV131084 AMM131080:AMR131084 AWI131080:AWN131084 BGE131080:BGJ131084 BQA131080:BQF131084 BZW131080:CAB131084 CJS131080:CJX131084 CTO131080:CTT131084 DDK131080:DDP131084 DNG131080:DNL131084 DXC131080:DXH131084 EGY131080:EHD131084 EQU131080:EQZ131084 FAQ131080:FAV131084 FKM131080:FKR131084 FUI131080:FUN131084 GEE131080:GEJ131084 GOA131080:GOF131084 GXW131080:GYB131084 HHS131080:HHX131084 HRO131080:HRT131084 IBK131080:IBP131084 ILG131080:ILL131084 IVC131080:IVH131084 JEY131080:JFD131084 JOU131080:JOZ131084 JYQ131080:JYV131084 KIM131080:KIR131084 KSI131080:KSN131084 LCE131080:LCJ131084 LMA131080:LMF131084 LVW131080:LWB131084 MFS131080:MFX131084 MPO131080:MPT131084 MZK131080:MZP131084 NJG131080:NJL131084 NTC131080:NTH131084 OCY131080:ODD131084 OMU131080:OMZ131084 OWQ131080:OWV131084 PGM131080:PGR131084 PQI131080:PQN131084 QAE131080:QAJ131084 QKA131080:QKF131084 QTW131080:QUB131084 RDS131080:RDX131084 RNO131080:RNT131084 RXK131080:RXP131084 SHG131080:SHL131084 SRC131080:SRH131084 TAY131080:TBD131084 TKU131080:TKZ131084 TUQ131080:TUV131084 UEM131080:UER131084 UOI131080:UON131084 UYE131080:UYJ131084 VIA131080:VIF131084 VRW131080:VSB131084 WBS131080:WBX131084 WLO131080:WLT131084 WVK131080:WVP131084 C196616:H196620 IY196616:JD196620 SU196616:SZ196620 ACQ196616:ACV196620 AMM196616:AMR196620 AWI196616:AWN196620 BGE196616:BGJ196620 BQA196616:BQF196620 BZW196616:CAB196620 CJS196616:CJX196620 CTO196616:CTT196620 DDK196616:DDP196620 DNG196616:DNL196620 DXC196616:DXH196620 EGY196616:EHD196620 EQU196616:EQZ196620 FAQ196616:FAV196620 FKM196616:FKR196620 FUI196616:FUN196620 GEE196616:GEJ196620 GOA196616:GOF196620 GXW196616:GYB196620 HHS196616:HHX196620 HRO196616:HRT196620 IBK196616:IBP196620 ILG196616:ILL196620 IVC196616:IVH196620 JEY196616:JFD196620 JOU196616:JOZ196620 JYQ196616:JYV196620 KIM196616:KIR196620 KSI196616:KSN196620 LCE196616:LCJ196620 LMA196616:LMF196620 LVW196616:LWB196620 MFS196616:MFX196620 MPO196616:MPT196620 MZK196616:MZP196620 NJG196616:NJL196620 NTC196616:NTH196620 OCY196616:ODD196620 OMU196616:OMZ196620 OWQ196616:OWV196620 PGM196616:PGR196620 PQI196616:PQN196620 QAE196616:QAJ196620 QKA196616:QKF196620 QTW196616:QUB196620 RDS196616:RDX196620 RNO196616:RNT196620 RXK196616:RXP196620 SHG196616:SHL196620 SRC196616:SRH196620 TAY196616:TBD196620 TKU196616:TKZ196620 TUQ196616:TUV196620 UEM196616:UER196620 UOI196616:UON196620 UYE196616:UYJ196620 VIA196616:VIF196620 VRW196616:VSB196620 WBS196616:WBX196620 WLO196616:WLT196620 WVK196616:WVP196620 C262152:H262156 IY262152:JD262156 SU262152:SZ262156 ACQ262152:ACV262156 AMM262152:AMR262156 AWI262152:AWN262156 BGE262152:BGJ262156 BQA262152:BQF262156 BZW262152:CAB262156 CJS262152:CJX262156 CTO262152:CTT262156 DDK262152:DDP262156 DNG262152:DNL262156 DXC262152:DXH262156 EGY262152:EHD262156 EQU262152:EQZ262156 FAQ262152:FAV262156 FKM262152:FKR262156 FUI262152:FUN262156 GEE262152:GEJ262156 GOA262152:GOF262156 GXW262152:GYB262156 HHS262152:HHX262156 HRO262152:HRT262156 IBK262152:IBP262156 ILG262152:ILL262156 IVC262152:IVH262156 JEY262152:JFD262156 JOU262152:JOZ262156 JYQ262152:JYV262156 KIM262152:KIR262156 KSI262152:KSN262156 LCE262152:LCJ262156 LMA262152:LMF262156 LVW262152:LWB262156 MFS262152:MFX262156 MPO262152:MPT262156 MZK262152:MZP262156 NJG262152:NJL262156 NTC262152:NTH262156 OCY262152:ODD262156 OMU262152:OMZ262156 OWQ262152:OWV262156 PGM262152:PGR262156 PQI262152:PQN262156 QAE262152:QAJ262156 QKA262152:QKF262156 QTW262152:QUB262156 RDS262152:RDX262156 RNO262152:RNT262156 RXK262152:RXP262156 SHG262152:SHL262156 SRC262152:SRH262156 TAY262152:TBD262156 TKU262152:TKZ262156 TUQ262152:TUV262156 UEM262152:UER262156 UOI262152:UON262156 UYE262152:UYJ262156 VIA262152:VIF262156 VRW262152:VSB262156 WBS262152:WBX262156 WLO262152:WLT262156 WVK262152:WVP262156 C327688:H327692 IY327688:JD327692 SU327688:SZ327692 ACQ327688:ACV327692 AMM327688:AMR327692 AWI327688:AWN327692 BGE327688:BGJ327692 BQA327688:BQF327692 BZW327688:CAB327692 CJS327688:CJX327692 CTO327688:CTT327692 DDK327688:DDP327692 DNG327688:DNL327692 DXC327688:DXH327692 EGY327688:EHD327692 EQU327688:EQZ327692 FAQ327688:FAV327692 FKM327688:FKR327692 FUI327688:FUN327692 GEE327688:GEJ327692 GOA327688:GOF327692 GXW327688:GYB327692 HHS327688:HHX327692 HRO327688:HRT327692 IBK327688:IBP327692 ILG327688:ILL327692 IVC327688:IVH327692 JEY327688:JFD327692 JOU327688:JOZ327692 JYQ327688:JYV327692 KIM327688:KIR327692 KSI327688:KSN327692 LCE327688:LCJ327692 LMA327688:LMF327692 LVW327688:LWB327692 MFS327688:MFX327692 MPO327688:MPT327692 MZK327688:MZP327692 NJG327688:NJL327692 NTC327688:NTH327692 OCY327688:ODD327692 OMU327688:OMZ327692 OWQ327688:OWV327692 PGM327688:PGR327692 PQI327688:PQN327692 QAE327688:QAJ327692 QKA327688:QKF327692 QTW327688:QUB327692 RDS327688:RDX327692 RNO327688:RNT327692 RXK327688:RXP327692 SHG327688:SHL327692 SRC327688:SRH327692 TAY327688:TBD327692 TKU327688:TKZ327692 TUQ327688:TUV327692 UEM327688:UER327692 UOI327688:UON327692 UYE327688:UYJ327692 VIA327688:VIF327692 VRW327688:VSB327692 WBS327688:WBX327692 WLO327688:WLT327692 WVK327688:WVP327692 C393224:H393228 IY393224:JD393228 SU393224:SZ393228 ACQ393224:ACV393228 AMM393224:AMR393228 AWI393224:AWN393228 BGE393224:BGJ393228 BQA393224:BQF393228 BZW393224:CAB393228 CJS393224:CJX393228 CTO393224:CTT393228 DDK393224:DDP393228 DNG393224:DNL393228 DXC393224:DXH393228 EGY393224:EHD393228 EQU393224:EQZ393228 FAQ393224:FAV393228 FKM393224:FKR393228 FUI393224:FUN393228 GEE393224:GEJ393228 GOA393224:GOF393228 GXW393224:GYB393228 HHS393224:HHX393228 HRO393224:HRT393228 IBK393224:IBP393228 ILG393224:ILL393228 IVC393224:IVH393228 JEY393224:JFD393228 JOU393224:JOZ393228 JYQ393224:JYV393228 KIM393224:KIR393228 KSI393224:KSN393228 LCE393224:LCJ393228 LMA393224:LMF393228 LVW393224:LWB393228 MFS393224:MFX393228 MPO393224:MPT393228 MZK393224:MZP393228 NJG393224:NJL393228 NTC393224:NTH393228 OCY393224:ODD393228 OMU393224:OMZ393228 OWQ393224:OWV393228 PGM393224:PGR393228 PQI393224:PQN393228 QAE393224:QAJ393228 QKA393224:QKF393228 QTW393224:QUB393228 RDS393224:RDX393228 RNO393224:RNT393228 RXK393224:RXP393228 SHG393224:SHL393228 SRC393224:SRH393228 TAY393224:TBD393228 TKU393224:TKZ393228 TUQ393224:TUV393228 UEM393224:UER393228 UOI393224:UON393228 UYE393224:UYJ393228 VIA393224:VIF393228 VRW393224:VSB393228 WBS393224:WBX393228 WLO393224:WLT393228 WVK393224:WVP393228 C458760:H458764 IY458760:JD458764 SU458760:SZ458764 ACQ458760:ACV458764 AMM458760:AMR458764 AWI458760:AWN458764 BGE458760:BGJ458764 BQA458760:BQF458764 BZW458760:CAB458764 CJS458760:CJX458764 CTO458760:CTT458764 DDK458760:DDP458764 DNG458760:DNL458764 DXC458760:DXH458764 EGY458760:EHD458764 EQU458760:EQZ458764 FAQ458760:FAV458764 FKM458760:FKR458764 FUI458760:FUN458764 GEE458760:GEJ458764 GOA458760:GOF458764 GXW458760:GYB458764 HHS458760:HHX458764 HRO458760:HRT458764 IBK458760:IBP458764 ILG458760:ILL458764 IVC458760:IVH458764 JEY458760:JFD458764 JOU458760:JOZ458764 JYQ458760:JYV458764 KIM458760:KIR458764 KSI458760:KSN458764 LCE458760:LCJ458764 LMA458760:LMF458764 LVW458760:LWB458764 MFS458760:MFX458764 MPO458760:MPT458764 MZK458760:MZP458764 NJG458760:NJL458764 NTC458760:NTH458764 OCY458760:ODD458764 OMU458760:OMZ458764 OWQ458760:OWV458764 PGM458760:PGR458764 PQI458760:PQN458764 QAE458760:QAJ458764 QKA458760:QKF458764 QTW458760:QUB458764 RDS458760:RDX458764 RNO458760:RNT458764 RXK458760:RXP458764 SHG458760:SHL458764 SRC458760:SRH458764 TAY458760:TBD458764 TKU458760:TKZ458764 TUQ458760:TUV458764 UEM458760:UER458764 UOI458760:UON458764 UYE458760:UYJ458764 VIA458760:VIF458764 VRW458760:VSB458764 WBS458760:WBX458764 WLO458760:WLT458764 WVK458760:WVP458764 C524296:H524300 IY524296:JD524300 SU524296:SZ524300 ACQ524296:ACV524300 AMM524296:AMR524300 AWI524296:AWN524300 BGE524296:BGJ524300 BQA524296:BQF524300 BZW524296:CAB524300 CJS524296:CJX524300 CTO524296:CTT524300 DDK524296:DDP524300 DNG524296:DNL524300 DXC524296:DXH524300 EGY524296:EHD524300 EQU524296:EQZ524300 FAQ524296:FAV524300 FKM524296:FKR524300 FUI524296:FUN524300 GEE524296:GEJ524300 GOA524296:GOF524300 GXW524296:GYB524300 HHS524296:HHX524300 HRO524296:HRT524300 IBK524296:IBP524300 ILG524296:ILL524300 IVC524296:IVH524300 JEY524296:JFD524300 JOU524296:JOZ524300 JYQ524296:JYV524300 KIM524296:KIR524300 KSI524296:KSN524300 LCE524296:LCJ524300 LMA524296:LMF524300 LVW524296:LWB524300 MFS524296:MFX524300 MPO524296:MPT524300 MZK524296:MZP524300 NJG524296:NJL524300 NTC524296:NTH524300 OCY524296:ODD524300 OMU524296:OMZ524300 OWQ524296:OWV524300 PGM524296:PGR524300 PQI524296:PQN524300 QAE524296:QAJ524300 QKA524296:QKF524300 QTW524296:QUB524300 RDS524296:RDX524300 RNO524296:RNT524300 RXK524296:RXP524300 SHG524296:SHL524300 SRC524296:SRH524300 TAY524296:TBD524300 TKU524296:TKZ524300 TUQ524296:TUV524300 UEM524296:UER524300 UOI524296:UON524300 UYE524296:UYJ524300 VIA524296:VIF524300 VRW524296:VSB524300 WBS524296:WBX524300 WLO524296:WLT524300 WVK524296:WVP524300 C589832:H589836 IY589832:JD589836 SU589832:SZ589836 ACQ589832:ACV589836 AMM589832:AMR589836 AWI589832:AWN589836 BGE589832:BGJ589836 BQA589832:BQF589836 BZW589832:CAB589836 CJS589832:CJX589836 CTO589832:CTT589836 DDK589832:DDP589836 DNG589832:DNL589836 DXC589832:DXH589836 EGY589832:EHD589836 EQU589832:EQZ589836 FAQ589832:FAV589836 FKM589832:FKR589836 FUI589832:FUN589836 GEE589832:GEJ589836 GOA589832:GOF589836 GXW589832:GYB589836 HHS589832:HHX589836 HRO589832:HRT589836 IBK589832:IBP589836 ILG589832:ILL589836 IVC589832:IVH589836 JEY589832:JFD589836 JOU589832:JOZ589836 JYQ589832:JYV589836 KIM589832:KIR589836 KSI589832:KSN589836 LCE589832:LCJ589836 LMA589832:LMF589836 LVW589832:LWB589836 MFS589832:MFX589836 MPO589832:MPT589836 MZK589832:MZP589836 NJG589832:NJL589836 NTC589832:NTH589836 OCY589832:ODD589836 OMU589832:OMZ589836 OWQ589832:OWV589836 PGM589832:PGR589836 PQI589832:PQN589836 QAE589832:QAJ589836 QKA589832:QKF589836 QTW589832:QUB589836 RDS589832:RDX589836 RNO589832:RNT589836 RXK589832:RXP589836 SHG589832:SHL589836 SRC589832:SRH589836 TAY589832:TBD589836 TKU589832:TKZ589836 TUQ589832:TUV589836 UEM589832:UER589836 UOI589832:UON589836 UYE589832:UYJ589836 VIA589832:VIF589836 VRW589832:VSB589836 WBS589832:WBX589836 WLO589832:WLT589836 WVK589832:WVP589836 C655368:H655372 IY655368:JD655372 SU655368:SZ655372 ACQ655368:ACV655372 AMM655368:AMR655372 AWI655368:AWN655372 BGE655368:BGJ655372 BQA655368:BQF655372 BZW655368:CAB655372 CJS655368:CJX655372 CTO655368:CTT655372 DDK655368:DDP655372 DNG655368:DNL655372 DXC655368:DXH655372 EGY655368:EHD655372 EQU655368:EQZ655372 FAQ655368:FAV655372 FKM655368:FKR655372 FUI655368:FUN655372 GEE655368:GEJ655372 GOA655368:GOF655372 GXW655368:GYB655372 HHS655368:HHX655372 HRO655368:HRT655372 IBK655368:IBP655372 ILG655368:ILL655372 IVC655368:IVH655372 JEY655368:JFD655372 JOU655368:JOZ655372 JYQ655368:JYV655372 KIM655368:KIR655372 KSI655368:KSN655372 LCE655368:LCJ655372 LMA655368:LMF655372 LVW655368:LWB655372 MFS655368:MFX655372 MPO655368:MPT655372 MZK655368:MZP655372 NJG655368:NJL655372 NTC655368:NTH655372 OCY655368:ODD655372 OMU655368:OMZ655372 OWQ655368:OWV655372 PGM655368:PGR655372 PQI655368:PQN655372 QAE655368:QAJ655372 QKA655368:QKF655372 QTW655368:QUB655372 RDS655368:RDX655372 RNO655368:RNT655372 RXK655368:RXP655372 SHG655368:SHL655372 SRC655368:SRH655372 TAY655368:TBD655372 TKU655368:TKZ655372 TUQ655368:TUV655372 UEM655368:UER655372 UOI655368:UON655372 UYE655368:UYJ655372 VIA655368:VIF655372 VRW655368:VSB655372 WBS655368:WBX655372 WLO655368:WLT655372 WVK655368:WVP655372 C720904:H720908 IY720904:JD720908 SU720904:SZ720908 ACQ720904:ACV720908 AMM720904:AMR720908 AWI720904:AWN720908 BGE720904:BGJ720908 BQA720904:BQF720908 BZW720904:CAB720908 CJS720904:CJX720908 CTO720904:CTT720908 DDK720904:DDP720908 DNG720904:DNL720908 DXC720904:DXH720908 EGY720904:EHD720908 EQU720904:EQZ720908 FAQ720904:FAV720908 FKM720904:FKR720908 FUI720904:FUN720908 GEE720904:GEJ720908 GOA720904:GOF720908 GXW720904:GYB720908 HHS720904:HHX720908 HRO720904:HRT720908 IBK720904:IBP720908 ILG720904:ILL720908 IVC720904:IVH720908 JEY720904:JFD720908 JOU720904:JOZ720908 JYQ720904:JYV720908 KIM720904:KIR720908 KSI720904:KSN720908 LCE720904:LCJ720908 LMA720904:LMF720908 LVW720904:LWB720908 MFS720904:MFX720908 MPO720904:MPT720908 MZK720904:MZP720908 NJG720904:NJL720908 NTC720904:NTH720908 OCY720904:ODD720908 OMU720904:OMZ720908 OWQ720904:OWV720908 PGM720904:PGR720908 PQI720904:PQN720908 QAE720904:QAJ720908 QKA720904:QKF720908 QTW720904:QUB720908 RDS720904:RDX720908 RNO720904:RNT720908 RXK720904:RXP720908 SHG720904:SHL720908 SRC720904:SRH720908 TAY720904:TBD720908 TKU720904:TKZ720908 TUQ720904:TUV720908 UEM720904:UER720908 UOI720904:UON720908 UYE720904:UYJ720908 VIA720904:VIF720908 VRW720904:VSB720908 WBS720904:WBX720908 WLO720904:WLT720908 WVK720904:WVP720908 C786440:H786444 IY786440:JD786444 SU786440:SZ786444 ACQ786440:ACV786444 AMM786440:AMR786444 AWI786440:AWN786444 BGE786440:BGJ786444 BQA786440:BQF786444 BZW786440:CAB786444 CJS786440:CJX786444 CTO786440:CTT786444 DDK786440:DDP786444 DNG786440:DNL786444 DXC786440:DXH786444 EGY786440:EHD786444 EQU786440:EQZ786444 FAQ786440:FAV786444 FKM786440:FKR786444 FUI786440:FUN786444 GEE786440:GEJ786444 GOA786440:GOF786444 GXW786440:GYB786444 HHS786440:HHX786444 HRO786440:HRT786444 IBK786440:IBP786444 ILG786440:ILL786444 IVC786440:IVH786444 JEY786440:JFD786444 JOU786440:JOZ786444 JYQ786440:JYV786444 KIM786440:KIR786444 KSI786440:KSN786444 LCE786440:LCJ786444 LMA786440:LMF786444 LVW786440:LWB786444 MFS786440:MFX786444 MPO786440:MPT786444 MZK786440:MZP786444 NJG786440:NJL786444 NTC786440:NTH786444 OCY786440:ODD786444 OMU786440:OMZ786444 OWQ786440:OWV786444 PGM786440:PGR786444 PQI786440:PQN786444 QAE786440:QAJ786444 QKA786440:QKF786444 QTW786440:QUB786444 RDS786440:RDX786444 RNO786440:RNT786444 RXK786440:RXP786444 SHG786440:SHL786444 SRC786440:SRH786444 TAY786440:TBD786444 TKU786440:TKZ786444 TUQ786440:TUV786444 UEM786440:UER786444 UOI786440:UON786444 UYE786440:UYJ786444 VIA786440:VIF786444 VRW786440:VSB786444 WBS786440:WBX786444 WLO786440:WLT786444 WVK786440:WVP786444 C851976:H851980 IY851976:JD851980 SU851976:SZ851980 ACQ851976:ACV851980 AMM851976:AMR851980 AWI851976:AWN851980 BGE851976:BGJ851980 BQA851976:BQF851980 BZW851976:CAB851980 CJS851976:CJX851980 CTO851976:CTT851980 DDK851976:DDP851980 DNG851976:DNL851980 DXC851976:DXH851980 EGY851976:EHD851980 EQU851976:EQZ851980 FAQ851976:FAV851980 FKM851976:FKR851980 FUI851976:FUN851980 GEE851976:GEJ851980 GOA851976:GOF851980 GXW851976:GYB851980 HHS851976:HHX851980 HRO851976:HRT851980 IBK851976:IBP851980 ILG851976:ILL851980 IVC851976:IVH851980 JEY851976:JFD851980 JOU851976:JOZ851980 JYQ851976:JYV851980 KIM851976:KIR851980 KSI851976:KSN851980 LCE851976:LCJ851980 LMA851976:LMF851980 LVW851976:LWB851980 MFS851976:MFX851980 MPO851976:MPT851980 MZK851976:MZP851980 NJG851976:NJL851980 NTC851976:NTH851980 OCY851976:ODD851980 OMU851976:OMZ851980 OWQ851976:OWV851980 PGM851976:PGR851980 PQI851976:PQN851980 QAE851976:QAJ851980 QKA851976:QKF851980 QTW851976:QUB851980 RDS851976:RDX851980 RNO851976:RNT851980 RXK851976:RXP851980 SHG851976:SHL851980 SRC851976:SRH851980 TAY851976:TBD851980 TKU851976:TKZ851980 TUQ851976:TUV851980 UEM851976:UER851980 UOI851976:UON851980 UYE851976:UYJ851980 VIA851976:VIF851980 VRW851976:VSB851980 WBS851976:WBX851980 WLO851976:WLT851980 WVK851976:WVP851980 C917512:H917516 IY917512:JD917516 SU917512:SZ917516 ACQ917512:ACV917516 AMM917512:AMR917516 AWI917512:AWN917516 BGE917512:BGJ917516 BQA917512:BQF917516 BZW917512:CAB917516 CJS917512:CJX917516 CTO917512:CTT917516 DDK917512:DDP917516 DNG917512:DNL917516 DXC917512:DXH917516 EGY917512:EHD917516 EQU917512:EQZ917516 FAQ917512:FAV917516 FKM917512:FKR917516 FUI917512:FUN917516 GEE917512:GEJ917516 GOA917512:GOF917516 GXW917512:GYB917516 HHS917512:HHX917516 HRO917512:HRT917516 IBK917512:IBP917516 ILG917512:ILL917516 IVC917512:IVH917516 JEY917512:JFD917516 JOU917512:JOZ917516 JYQ917512:JYV917516 KIM917512:KIR917516 KSI917512:KSN917516 LCE917512:LCJ917516 LMA917512:LMF917516 LVW917512:LWB917516 MFS917512:MFX917516 MPO917512:MPT917516 MZK917512:MZP917516 NJG917512:NJL917516 NTC917512:NTH917516 OCY917512:ODD917516 OMU917512:OMZ917516 OWQ917512:OWV917516 PGM917512:PGR917516 PQI917512:PQN917516 QAE917512:QAJ917516 QKA917512:QKF917516 QTW917512:QUB917516 RDS917512:RDX917516 RNO917512:RNT917516 RXK917512:RXP917516 SHG917512:SHL917516 SRC917512:SRH917516 TAY917512:TBD917516 TKU917512:TKZ917516 TUQ917512:TUV917516 UEM917512:UER917516 UOI917512:UON917516 UYE917512:UYJ917516 VIA917512:VIF917516 VRW917512:VSB917516 WBS917512:WBX917516 WLO917512:WLT917516 WVK917512:WVP917516 C983048:H983052 IY983048:JD983052 SU983048:SZ983052 ACQ983048:ACV983052 AMM983048:AMR983052 AWI983048:AWN983052 BGE983048:BGJ983052 BQA983048:BQF983052 BZW983048:CAB983052 CJS983048:CJX983052 CTO983048:CTT983052 DDK983048:DDP983052 DNG983048:DNL983052 DXC983048:DXH983052 EGY983048:EHD983052 EQU983048:EQZ983052 FAQ983048:FAV983052 FKM983048:FKR983052 FUI983048:FUN983052 GEE983048:GEJ983052 GOA983048:GOF983052 GXW983048:GYB983052 HHS983048:HHX983052 HRO983048:HRT983052 IBK983048:IBP983052 ILG983048:ILL983052 IVC983048:IVH983052 JEY983048:JFD983052 JOU983048:JOZ983052 JYQ983048:JYV983052 KIM983048:KIR983052 KSI983048:KSN983052 LCE983048:LCJ983052 LMA983048:LMF983052 LVW983048:LWB983052 MFS983048:MFX983052 MPO983048:MPT983052 MZK983048:MZP983052 NJG983048:NJL983052 NTC983048:NTH983052 OCY983048:ODD983052 OMU983048:OMZ983052 OWQ983048:OWV983052 PGM983048:PGR983052 PQI983048:PQN983052 QAE983048:QAJ983052 QKA983048:QKF983052 QTW983048:QUB983052 RDS983048:RDX983052 RNO983048:RNT983052 RXK983048:RXP983052 SHG983048:SHL983052 SRC983048:SRH983052 TAY983048:TBD983052 TKU983048:TKZ983052 TUQ983048:TUV983052 UEM983048:UER983052 UOI983048:UON983052 UYE983048:UYJ983052 VIA983048:VIF983052 VRW983048:VSB983052 WBS983048:WBX983052 WLO983048:WLT983052 WVK983048:WVP983052 C13:IV14 IY13:SR14 SU13:ACN14 ACQ13:AMJ14 AMM13:AWF14 AWI13:BGB14 BGE13:BPX14 BQA13:BZT14 BZW13:CJP14 CJS13:CTL14 CTO13:DDH14 DDK13:DND14 DNG13:DWZ14 DXC13:EGV14 EGY13:EQR14 EQU13:FAN14 FAQ13:FKJ14 FKM13:FUF14 FUI13:GEB14 GEE13:GNX14 GOA13:GXT14 GXW13:HHP14 HHS13:HRL14 HRO13:IBH14 IBK13:ILD14 ILG13:IUZ14 IVC13:JEV14 JEY13:JOR14 JOU13:JYN14 JYQ13:KIJ14 KIM13:KSF14 KSI13:LCB14 LCE13:LLX14 LMA13:LVT14 LVW13:MFP14 MFS13:MPL14 MPO13:MZH14 MZK13:NJD14 NJG13:NSZ14 NTC13:OCV14 OCY13:OMR14 OMU13:OWN14 OWQ13:PGJ14 PGM13:PQF14 PQI13:QAB14 QAE13:QJX14 QKA13:QTT14 QTW13:RDP14 RDS13:RNL14 RNO13:RXH14 RXK13:SHD14 SHG13:SQZ14 SRC13:TAV14 TAY13:TKR14 TKU13:TUN14 TUQ13:UEJ14 UEM13:UOF14 UOI13:UYB14 UYE13:VHX14 VIA13:VRT14 VRW13:WBP14 WBS13:WLL14 WLO13:WVH14 WVK13:XFD14 C65549:IV65550 IY65549:SR65550 SU65549:ACN65550 ACQ65549:AMJ65550 AMM65549:AWF65550 AWI65549:BGB65550 BGE65549:BPX65550 BQA65549:BZT65550 BZW65549:CJP65550 CJS65549:CTL65550 CTO65549:DDH65550 DDK65549:DND65550 DNG65549:DWZ65550 DXC65549:EGV65550 EGY65549:EQR65550 EQU65549:FAN65550 FAQ65549:FKJ65550 FKM65549:FUF65550 FUI65549:GEB65550 GEE65549:GNX65550 GOA65549:GXT65550 GXW65549:HHP65550 HHS65549:HRL65550 HRO65549:IBH65550 IBK65549:ILD65550 ILG65549:IUZ65550 IVC65549:JEV65550 JEY65549:JOR65550 JOU65549:JYN65550 JYQ65549:KIJ65550 KIM65549:KSF65550 KSI65549:LCB65550 LCE65549:LLX65550 LMA65549:LVT65550 LVW65549:MFP65550 MFS65549:MPL65550 MPO65549:MZH65550 MZK65549:NJD65550 NJG65549:NSZ65550 NTC65549:OCV65550 OCY65549:OMR65550 OMU65549:OWN65550 OWQ65549:PGJ65550 PGM65549:PQF65550 PQI65549:QAB65550 QAE65549:QJX65550 QKA65549:QTT65550 QTW65549:RDP65550 RDS65549:RNL65550 RNO65549:RXH65550 RXK65549:SHD65550 SHG65549:SQZ65550 SRC65549:TAV65550 TAY65549:TKR65550 TKU65549:TUN65550 TUQ65549:UEJ65550 UEM65549:UOF65550 UOI65549:UYB65550 UYE65549:VHX65550 VIA65549:VRT65550 VRW65549:WBP65550 WBS65549:WLL65550 WLO65549:WVH65550 WVK65549:XFD65550 C131085:IV131086 IY131085:SR131086 SU131085:ACN131086 ACQ131085:AMJ131086 AMM131085:AWF131086 AWI131085:BGB131086 BGE131085:BPX131086 BQA131085:BZT131086 BZW131085:CJP131086 CJS131085:CTL131086 CTO131085:DDH131086 DDK131085:DND131086 DNG131085:DWZ131086 DXC131085:EGV131086 EGY131085:EQR131086 EQU131085:FAN131086 FAQ131085:FKJ131086 FKM131085:FUF131086 FUI131085:GEB131086 GEE131085:GNX131086 GOA131085:GXT131086 GXW131085:HHP131086 HHS131085:HRL131086 HRO131085:IBH131086 IBK131085:ILD131086 ILG131085:IUZ131086 IVC131085:JEV131086 JEY131085:JOR131086 JOU131085:JYN131086 JYQ131085:KIJ131086 KIM131085:KSF131086 KSI131085:LCB131086 LCE131085:LLX131086 LMA131085:LVT131086 LVW131085:MFP131086 MFS131085:MPL131086 MPO131085:MZH131086 MZK131085:NJD131086 NJG131085:NSZ131086 NTC131085:OCV131086 OCY131085:OMR131086 OMU131085:OWN131086 OWQ131085:PGJ131086 PGM131085:PQF131086 PQI131085:QAB131086 QAE131085:QJX131086 QKA131085:QTT131086 QTW131085:RDP131086 RDS131085:RNL131086 RNO131085:RXH131086 RXK131085:SHD131086 SHG131085:SQZ131086 SRC131085:TAV131086 TAY131085:TKR131086 TKU131085:TUN131086 TUQ131085:UEJ131086 UEM131085:UOF131086 UOI131085:UYB131086 UYE131085:VHX131086 VIA131085:VRT131086 VRW131085:WBP131086 WBS131085:WLL131086 WLO131085:WVH131086 WVK131085:XFD131086 C196621:IV196622 IY196621:SR196622 SU196621:ACN196622 ACQ196621:AMJ196622 AMM196621:AWF196622 AWI196621:BGB196622 BGE196621:BPX196622 BQA196621:BZT196622 BZW196621:CJP196622 CJS196621:CTL196622 CTO196621:DDH196622 DDK196621:DND196622 DNG196621:DWZ196622 DXC196621:EGV196622 EGY196621:EQR196622 EQU196621:FAN196622 FAQ196621:FKJ196622 FKM196621:FUF196622 FUI196621:GEB196622 GEE196621:GNX196622 GOA196621:GXT196622 GXW196621:HHP196622 HHS196621:HRL196622 HRO196621:IBH196622 IBK196621:ILD196622 ILG196621:IUZ196622 IVC196621:JEV196622 JEY196621:JOR196622 JOU196621:JYN196622 JYQ196621:KIJ196622 KIM196621:KSF196622 KSI196621:LCB196622 LCE196621:LLX196622 LMA196621:LVT196622 LVW196621:MFP196622 MFS196621:MPL196622 MPO196621:MZH196622 MZK196621:NJD196622 NJG196621:NSZ196622 NTC196621:OCV196622 OCY196621:OMR196622 OMU196621:OWN196622 OWQ196621:PGJ196622 PGM196621:PQF196622 PQI196621:QAB196622 QAE196621:QJX196622 QKA196621:QTT196622 QTW196621:RDP196622 RDS196621:RNL196622 RNO196621:RXH196622 RXK196621:SHD196622 SHG196621:SQZ196622 SRC196621:TAV196622 TAY196621:TKR196622 TKU196621:TUN196622 TUQ196621:UEJ196622 UEM196621:UOF196622 UOI196621:UYB196622 UYE196621:VHX196622 VIA196621:VRT196622 VRW196621:WBP196622 WBS196621:WLL196622 WLO196621:WVH196622 WVK196621:XFD196622 C262157:IV262158 IY262157:SR262158 SU262157:ACN262158 ACQ262157:AMJ262158 AMM262157:AWF262158 AWI262157:BGB262158 BGE262157:BPX262158 BQA262157:BZT262158 BZW262157:CJP262158 CJS262157:CTL262158 CTO262157:DDH262158 DDK262157:DND262158 DNG262157:DWZ262158 DXC262157:EGV262158 EGY262157:EQR262158 EQU262157:FAN262158 FAQ262157:FKJ262158 FKM262157:FUF262158 FUI262157:GEB262158 GEE262157:GNX262158 GOA262157:GXT262158 GXW262157:HHP262158 HHS262157:HRL262158 HRO262157:IBH262158 IBK262157:ILD262158 ILG262157:IUZ262158 IVC262157:JEV262158 JEY262157:JOR262158 JOU262157:JYN262158 JYQ262157:KIJ262158 KIM262157:KSF262158 KSI262157:LCB262158 LCE262157:LLX262158 LMA262157:LVT262158 LVW262157:MFP262158 MFS262157:MPL262158 MPO262157:MZH262158 MZK262157:NJD262158 NJG262157:NSZ262158 NTC262157:OCV262158 OCY262157:OMR262158 OMU262157:OWN262158 OWQ262157:PGJ262158 PGM262157:PQF262158 PQI262157:QAB262158 QAE262157:QJX262158 QKA262157:QTT262158 QTW262157:RDP262158 RDS262157:RNL262158 RNO262157:RXH262158 RXK262157:SHD262158 SHG262157:SQZ262158 SRC262157:TAV262158 TAY262157:TKR262158 TKU262157:TUN262158 TUQ262157:UEJ262158 UEM262157:UOF262158 UOI262157:UYB262158 UYE262157:VHX262158 VIA262157:VRT262158 VRW262157:WBP262158 WBS262157:WLL262158 WLO262157:WVH262158 WVK262157:XFD262158 C327693:IV327694 IY327693:SR327694 SU327693:ACN327694 ACQ327693:AMJ327694 AMM327693:AWF327694 AWI327693:BGB327694 BGE327693:BPX327694 BQA327693:BZT327694 BZW327693:CJP327694 CJS327693:CTL327694 CTO327693:DDH327694 DDK327693:DND327694 DNG327693:DWZ327694 DXC327693:EGV327694 EGY327693:EQR327694 EQU327693:FAN327694 FAQ327693:FKJ327694 FKM327693:FUF327694 FUI327693:GEB327694 GEE327693:GNX327694 GOA327693:GXT327694 GXW327693:HHP327694 HHS327693:HRL327694 HRO327693:IBH327694 IBK327693:ILD327694 ILG327693:IUZ327694 IVC327693:JEV327694 JEY327693:JOR327694 JOU327693:JYN327694 JYQ327693:KIJ327694 KIM327693:KSF327694 KSI327693:LCB327694 LCE327693:LLX327694 LMA327693:LVT327694 LVW327693:MFP327694 MFS327693:MPL327694 MPO327693:MZH327694 MZK327693:NJD327694 NJG327693:NSZ327694 NTC327693:OCV327694 OCY327693:OMR327694 OMU327693:OWN327694 OWQ327693:PGJ327694 PGM327693:PQF327694 PQI327693:QAB327694 QAE327693:QJX327694 QKA327693:QTT327694 QTW327693:RDP327694 RDS327693:RNL327694 RNO327693:RXH327694 RXK327693:SHD327694 SHG327693:SQZ327694 SRC327693:TAV327694 TAY327693:TKR327694 TKU327693:TUN327694 TUQ327693:UEJ327694 UEM327693:UOF327694 UOI327693:UYB327694 UYE327693:VHX327694 VIA327693:VRT327694 VRW327693:WBP327694 WBS327693:WLL327694 WLO327693:WVH327694 WVK327693:XFD327694 C393229:IV393230 IY393229:SR393230 SU393229:ACN393230 ACQ393229:AMJ393230 AMM393229:AWF393230 AWI393229:BGB393230 BGE393229:BPX393230 BQA393229:BZT393230 BZW393229:CJP393230 CJS393229:CTL393230 CTO393229:DDH393230 DDK393229:DND393230 DNG393229:DWZ393230 DXC393229:EGV393230 EGY393229:EQR393230 EQU393229:FAN393230 FAQ393229:FKJ393230 FKM393229:FUF393230 FUI393229:GEB393230 GEE393229:GNX393230 GOA393229:GXT393230 GXW393229:HHP393230 HHS393229:HRL393230 HRO393229:IBH393230 IBK393229:ILD393230 ILG393229:IUZ393230 IVC393229:JEV393230 JEY393229:JOR393230 JOU393229:JYN393230 JYQ393229:KIJ393230 KIM393229:KSF393230 KSI393229:LCB393230 LCE393229:LLX393230 LMA393229:LVT393230 LVW393229:MFP393230 MFS393229:MPL393230 MPO393229:MZH393230 MZK393229:NJD393230 NJG393229:NSZ393230 NTC393229:OCV393230 OCY393229:OMR393230 OMU393229:OWN393230 OWQ393229:PGJ393230 PGM393229:PQF393230 PQI393229:QAB393230 QAE393229:QJX393230 QKA393229:QTT393230 QTW393229:RDP393230 RDS393229:RNL393230 RNO393229:RXH393230 RXK393229:SHD393230 SHG393229:SQZ393230 SRC393229:TAV393230 TAY393229:TKR393230 TKU393229:TUN393230 TUQ393229:UEJ393230 UEM393229:UOF393230 UOI393229:UYB393230 UYE393229:VHX393230 VIA393229:VRT393230 VRW393229:WBP393230 WBS393229:WLL393230 WLO393229:WVH393230 WVK393229:XFD393230 C458765:IV458766 IY458765:SR458766 SU458765:ACN458766 ACQ458765:AMJ458766 AMM458765:AWF458766 AWI458765:BGB458766 BGE458765:BPX458766 BQA458765:BZT458766 BZW458765:CJP458766 CJS458765:CTL458766 CTO458765:DDH458766 DDK458765:DND458766 DNG458765:DWZ458766 DXC458765:EGV458766 EGY458765:EQR458766 EQU458765:FAN458766 FAQ458765:FKJ458766 FKM458765:FUF458766 FUI458765:GEB458766 GEE458765:GNX458766 GOA458765:GXT458766 GXW458765:HHP458766 HHS458765:HRL458766 HRO458765:IBH458766 IBK458765:ILD458766 ILG458765:IUZ458766 IVC458765:JEV458766 JEY458765:JOR458766 JOU458765:JYN458766 JYQ458765:KIJ458766 KIM458765:KSF458766 KSI458765:LCB458766 LCE458765:LLX458766 LMA458765:LVT458766 LVW458765:MFP458766 MFS458765:MPL458766 MPO458765:MZH458766 MZK458765:NJD458766 NJG458765:NSZ458766 NTC458765:OCV458766 OCY458765:OMR458766 OMU458765:OWN458766 OWQ458765:PGJ458766 PGM458765:PQF458766 PQI458765:QAB458766 QAE458765:QJX458766 QKA458765:QTT458766 QTW458765:RDP458766 RDS458765:RNL458766 RNO458765:RXH458766 RXK458765:SHD458766 SHG458765:SQZ458766 SRC458765:TAV458766 TAY458765:TKR458766 TKU458765:TUN458766 TUQ458765:UEJ458766 UEM458765:UOF458766 UOI458765:UYB458766 UYE458765:VHX458766 VIA458765:VRT458766 VRW458765:WBP458766 WBS458765:WLL458766 WLO458765:WVH458766 WVK458765:XFD458766 C524301:IV524302 IY524301:SR524302 SU524301:ACN524302 ACQ524301:AMJ524302 AMM524301:AWF524302 AWI524301:BGB524302 BGE524301:BPX524302 BQA524301:BZT524302 BZW524301:CJP524302 CJS524301:CTL524302 CTO524301:DDH524302 DDK524301:DND524302 DNG524301:DWZ524302 DXC524301:EGV524302 EGY524301:EQR524302 EQU524301:FAN524302 FAQ524301:FKJ524302 FKM524301:FUF524302 FUI524301:GEB524302 GEE524301:GNX524302 GOA524301:GXT524302 GXW524301:HHP524302 HHS524301:HRL524302 HRO524301:IBH524302 IBK524301:ILD524302 ILG524301:IUZ524302 IVC524301:JEV524302 JEY524301:JOR524302 JOU524301:JYN524302 JYQ524301:KIJ524302 KIM524301:KSF524302 KSI524301:LCB524302 LCE524301:LLX524302 LMA524301:LVT524302 LVW524301:MFP524302 MFS524301:MPL524302 MPO524301:MZH524302 MZK524301:NJD524302 NJG524301:NSZ524302 NTC524301:OCV524302 OCY524301:OMR524302 OMU524301:OWN524302 OWQ524301:PGJ524302 PGM524301:PQF524302 PQI524301:QAB524302 QAE524301:QJX524302 QKA524301:QTT524302 QTW524301:RDP524302 RDS524301:RNL524302 RNO524301:RXH524302 RXK524301:SHD524302 SHG524301:SQZ524302 SRC524301:TAV524302 TAY524301:TKR524302 TKU524301:TUN524302 TUQ524301:UEJ524302 UEM524301:UOF524302 UOI524301:UYB524302 UYE524301:VHX524302 VIA524301:VRT524302 VRW524301:WBP524302 WBS524301:WLL524302 WLO524301:WVH524302 WVK524301:XFD524302 C589837:IV589838 IY589837:SR589838 SU589837:ACN589838 ACQ589837:AMJ589838 AMM589837:AWF589838 AWI589837:BGB589838 BGE589837:BPX589838 BQA589837:BZT589838 BZW589837:CJP589838 CJS589837:CTL589838 CTO589837:DDH589838 DDK589837:DND589838 DNG589837:DWZ589838 DXC589837:EGV589838 EGY589837:EQR589838 EQU589837:FAN589838 FAQ589837:FKJ589838 FKM589837:FUF589838 FUI589837:GEB589838 GEE589837:GNX589838 GOA589837:GXT589838 GXW589837:HHP589838 HHS589837:HRL589838 HRO589837:IBH589838 IBK589837:ILD589838 ILG589837:IUZ589838 IVC589837:JEV589838 JEY589837:JOR589838 JOU589837:JYN589838 JYQ589837:KIJ589838 KIM589837:KSF589838 KSI589837:LCB589838 LCE589837:LLX589838 LMA589837:LVT589838 LVW589837:MFP589838 MFS589837:MPL589838 MPO589837:MZH589838 MZK589837:NJD589838 NJG589837:NSZ589838 NTC589837:OCV589838 OCY589837:OMR589838 OMU589837:OWN589838 OWQ589837:PGJ589838 PGM589837:PQF589838 PQI589837:QAB589838 QAE589837:QJX589838 QKA589837:QTT589838 QTW589837:RDP589838 RDS589837:RNL589838 RNO589837:RXH589838 RXK589837:SHD589838 SHG589837:SQZ589838 SRC589837:TAV589838 TAY589837:TKR589838 TKU589837:TUN589838 TUQ589837:UEJ589838 UEM589837:UOF589838 UOI589837:UYB589838 UYE589837:VHX589838 VIA589837:VRT589838 VRW589837:WBP589838 WBS589837:WLL589838 WLO589837:WVH589838 WVK589837:XFD589838 C655373:IV655374 IY655373:SR655374 SU655373:ACN655374 ACQ655373:AMJ655374 AMM655373:AWF655374 AWI655373:BGB655374 BGE655373:BPX655374 BQA655373:BZT655374 BZW655373:CJP655374 CJS655373:CTL655374 CTO655373:DDH655374 DDK655373:DND655374 DNG655373:DWZ655374 DXC655373:EGV655374 EGY655373:EQR655374 EQU655373:FAN655374 FAQ655373:FKJ655374 FKM655373:FUF655374 FUI655373:GEB655374 GEE655373:GNX655374 GOA655373:GXT655374 GXW655373:HHP655374 HHS655373:HRL655374 HRO655373:IBH655374 IBK655373:ILD655374 ILG655373:IUZ655374 IVC655373:JEV655374 JEY655373:JOR655374 JOU655373:JYN655374 JYQ655373:KIJ655374 KIM655373:KSF655374 KSI655373:LCB655374 LCE655373:LLX655374 LMA655373:LVT655374 LVW655373:MFP655374 MFS655373:MPL655374 MPO655373:MZH655374 MZK655373:NJD655374 NJG655373:NSZ655374 NTC655373:OCV655374 OCY655373:OMR655374 OMU655373:OWN655374 OWQ655373:PGJ655374 PGM655373:PQF655374 PQI655373:QAB655374 QAE655373:QJX655374 QKA655373:QTT655374 QTW655373:RDP655374 RDS655373:RNL655374 RNO655373:RXH655374 RXK655373:SHD655374 SHG655373:SQZ655374 SRC655373:TAV655374 TAY655373:TKR655374 TKU655373:TUN655374 TUQ655373:UEJ655374 UEM655373:UOF655374 UOI655373:UYB655374 UYE655373:VHX655374 VIA655373:VRT655374 VRW655373:WBP655374 WBS655373:WLL655374 WLO655373:WVH655374 WVK655373:XFD655374 C720909:IV720910 IY720909:SR720910 SU720909:ACN720910 ACQ720909:AMJ720910 AMM720909:AWF720910 AWI720909:BGB720910 BGE720909:BPX720910 BQA720909:BZT720910 BZW720909:CJP720910 CJS720909:CTL720910 CTO720909:DDH720910 DDK720909:DND720910 DNG720909:DWZ720910 DXC720909:EGV720910 EGY720909:EQR720910 EQU720909:FAN720910 FAQ720909:FKJ720910 FKM720909:FUF720910 FUI720909:GEB720910 GEE720909:GNX720910 GOA720909:GXT720910 GXW720909:HHP720910 HHS720909:HRL720910 HRO720909:IBH720910 IBK720909:ILD720910 ILG720909:IUZ720910 IVC720909:JEV720910 JEY720909:JOR720910 JOU720909:JYN720910 JYQ720909:KIJ720910 KIM720909:KSF720910 KSI720909:LCB720910 LCE720909:LLX720910 LMA720909:LVT720910 LVW720909:MFP720910 MFS720909:MPL720910 MPO720909:MZH720910 MZK720909:NJD720910 NJG720909:NSZ720910 NTC720909:OCV720910 OCY720909:OMR720910 OMU720909:OWN720910 OWQ720909:PGJ720910 PGM720909:PQF720910 PQI720909:QAB720910 QAE720909:QJX720910 QKA720909:QTT720910 QTW720909:RDP720910 RDS720909:RNL720910 RNO720909:RXH720910 RXK720909:SHD720910 SHG720909:SQZ720910 SRC720909:TAV720910 TAY720909:TKR720910 TKU720909:TUN720910 TUQ720909:UEJ720910 UEM720909:UOF720910 UOI720909:UYB720910 UYE720909:VHX720910 VIA720909:VRT720910 VRW720909:WBP720910 WBS720909:WLL720910 WLO720909:WVH720910 WVK720909:XFD720910 C786445:IV786446 IY786445:SR786446 SU786445:ACN786446 ACQ786445:AMJ786446 AMM786445:AWF786446 AWI786445:BGB786446 BGE786445:BPX786446 BQA786445:BZT786446 BZW786445:CJP786446 CJS786445:CTL786446 CTO786445:DDH786446 DDK786445:DND786446 DNG786445:DWZ786446 DXC786445:EGV786446 EGY786445:EQR786446 EQU786445:FAN786446 FAQ786445:FKJ786446 FKM786445:FUF786446 FUI786445:GEB786446 GEE786445:GNX786446 GOA786445:GXT786446 GXW786445:HHP786446 HHS786445:HRL786446 HRO786445:IBH786446 IBK786445:ILD786446 ILG786445:IUZ786446 IVC786445:JEV786446 JEY786445:JOR786446 JOU786445:JYN786446 JYQ786445:KIJ786446 KIM786445:KSF786446 KSI786445:LCB786446 LCE786445:LLX786446 LMA786445:LVT786446 LVW786445:MFP786446 MFS786445:MPL786446 MPO786445:MZH786446 MZK786445:NJD786446 NJG786445:NSZ786446 NTC786445:OCV786446 OCY786445:OMR786446 OMU786445:OWN786446 OWQ786445:PGJ786446 PGM786445:PQF786446 PQI786445:QAB786446 QAE786445:QJX786446 QKA786445:QTT786446 QTW786445:RDP786446 RDS786445:RNL786446 RNO786445:RXH786446 RXK786445:SHD786446 SHG786445:SQZ786446 SRC786445:TAV786446 TAY786445:TKR786446 TKU786445:TUN786446 TUQ786445:UEJ786446 UEM786445:UOF786446 UOI786445:UYB786446 UYE786445:VHX786446 VIA786445:VRT786446 VRW786445:WBP786446 WBS786445:WLL786446 WLO786445:WVH786446 WVK786445:XFD786446 C851981:IV851982 IY851981:SR851982 SU851981:ACN851982 ACQ851981:AMJ851982 AMM851981:AWF851982 AWI851981:BGB851982 BGE851981:BPX851982 BQA851981:BZT851982 BZW851981:CJP851982 CJS851981:CTL851982 CTO851981:DDH851982 DDK851981:DND851982 DNG851981:DWZ851982 DXC851981:EGV851982 EGY851981:EQR851982 EQU851981:FAN851982 FAQ851981:FKJ851982 FKM851981:FUF851982 FUI851981:GEB851982 GEE851981:GNX851982 GOA851981:GXT851982 GXW851981:HHP851982 HHS851981:HRL851982 HRO851981:IBH851982 IBK851981:ILD851982 ILG851981:IUZ851982 IVC851981:JEV851982 JEY851981:JOR851982 JOU851981:JYN851982 JYQ851981:KIJ851982 KIM851981:KSF851982 KSI851981:LCB851982 LCE851981:LLX851982 LMA851981:LVT851982 LVW851981:MFP851982 MFS851981:MPL851982 MPO851981:MZH851982 MZK851981:NJD851982 NJG851981:NSZ851982 NTC851981:OCV851982 OCY851981:OMR851982 OMU851981:OWN851982 OWQ851981:PGJ851982 PGM851981:PQF851982 PQI851981:QAB851982 QAE851981:QJX851982 QKA851981:QTT851982 QTW851981:RDP851982 RDS851981:RNL851982 RNO851981:RXH851982 RXK851981:SHD851982 SHG851981:SQZ851982 SRC851981:TAV851982 TAY851981:TKR851982 TKU851981:TUN851982 TUQ851981:UEJ851982 UEM851981:UOF851982 UOI851981:UYB851982 UYE851981:VHX851982 VIA851981:VRT851982 VRW851981:WBP851982 WBS851981:WLL851982 WLO851981:WVH851982 WVK851981:XFD851982 C917517:IV917518 IY917517:SR917518 SU917517:ACN917518 ACQ917517:AMJ917518 AMM917517:AWF917518 AWI917517:BGB917518 BGE917517:BPX917518 BQA917517:BZT917518 BZW917517:CJP917518 CJS917517:CTL917518 CTO917517:DDH917518 DDK917517:DND917518 DNG917517:DWZ917518 DXC917517:EGV917518 EGY917517:EQR917518 EQU917517:FAN917518 FAQ917517:FKJ917518 FKM917517:FUF917518 FUI917517:GEB917518 GEE917517:GNX917518 GOA917517:GXT917518 GXW917517:HHP917518 HHS917517:HRL917518 HRO917517:IBH917518 IBK917517:ILD917518 ILG917517:IUZ917518 IVC917517:JEV917518 JEY917517:JOR917518 JOU917517:JYN917518 JYQ917517:KIJ917518 KIM917517:KSF917518 KSI917517:LCB917518 LCE917517:LLX917518 LMA917517:LVT917518 LVW917517:MFP917518 MFS917517:MPL917518 MPO917517:MZH917518 MZK917517:NJD917518 NJG917517:NSZ917518 NTC917517:OCV917518 OCY917517:OMR917518 OMU917517:OWN917518 OWQ917517:PGJ917518 PGM917517:PQF917518 PQI917517:QAB917518 QAE917517:QJX917518 QKA917517:QTT917518 QTW917517:RDP917518 RDS917517:RNL917518 RNO917517:RXH917518 RXK917517:SHD917518 SHG917517:SQZ917518 SRC917517:TAV917518 TAY917517:TKR917518 TKU917517:TUN917518 TUQ917517:UEJ917518 UEM917517:UOF917518 UOI917517:UYB917518 UYE917517:VHX917518 VIA917517:VRT917518 VRW917517:WBP917518 WBS917517:WLL917518 WLO917517:WVH917518 WVK917517:XFD917518 C983053:IV983054 IY983053:SR983054 SU983053:ACN983054 ACQ983053:AMJ983054 AMM983053:AWF983054 AWI983053:BGB983054 BGE983053:BPX983054 BQA983053:BZT983054 BZW983053:CJP983054 CJS983053:CTL983054 CTO983053:DDH983054 DDK983053:DND983054 DNG983053:DWZ983054 DXC983053:EGV983054 EGY983053:EQR983054 EQU983053:FAN983054 FAQ983053:FKJ983054 FKM983053:FUF983054 FUI983053:GEB983054 GEE983053:GNX983054 GOA983053:GXT983054 GXW983053:HHP983054 HHS983053:HRL983054 HRO983053:IBH983054 IBK983053:ILD983054 ILG983053:IUZ983054 IVC983053:JEV983054 JEY983053:JOR983054 JOU983053:JYN983054 JYQ983053:KIJ983054 KIM983053:KSF983054 KSI983053:LCB983054 LCE983053:LLX983054 LMA983053:LVT983054 LVW983053:MFP983054 MFS983053:MPL983054 MPO983053:MZH983054 MZK983053:NJD983054 NJG983053:NSZ983054 NTC983053:OCV983054 OCY983053:OMR983054 OMU983053:OWN983054 OWQ983053:PGJ983054 PGM983053:PQF983054 PQI983053:QAB983054 QAE983053:QJX983054 QKA983053:QTT983054 QTW983053:RDP983054 RDS983053:RNL983054 RNO983053:RXH983054 RXK983053:SHD983054 SHG983053:SQZ983054 SRC983053:TAV983054 TAY983053:TKR983054 TKU983053:TUN983054 TUQ983053:UEJ983054 UEM983053:UOF983054 UOI983053:UYB983054 UYE983053:VHX983054 VIA983053:VRT983054 VRW983053:WBP983054 WBS983053:WLL983054 WLO983053:WVH983054 WVK983053:XFD983054 C15:H37 IY15:JD37 SU15:SZ37 ACQ15:ACV37 AMM15:AMR37 AWI15:AWN37 BGE15:BGJ37 BQA15:BQF37 BZW15:CAB37 CJS15:CJX37 CTO15:CTT37 DDK15:DDP37 DNG15:DNL37 DXC15:DXH37 EGY15:EHD37 EQU15:EQZ37 FAQ15:FAV37 FKM15:FKR37 FUI15:FUN37 GEE15:GEJ37 GOA15:GOF37 GXW15:GYB37 HHS15:HHX37 HRO15:HRT37 IBK15:IBP37 ILG15:ILL37 IVC15:IVH37 JEY15:JFD37 JOU15:JOZ37 JYQ15:JYV37 KIM15:KIR37 KSI15:KSN37 LCE15:LCJ37 LMA15:LMF37 LVW15:LWB37 MFS15:MFX37 MPO15:MPT37 MZK15:MZP37 NJG15:NJL37 NTC15:NTH37 OCY15:ODD37 OMU15:OMZ37 OWQ15:OWV37 PGM15:PGR37 PQI15:PQN37 QAE15:QAJ37 QKA15:QKF37 QTW15:QUB37 RDS15:RDX37 RNO15:RNT37 RXK15:RXP37 SHG15:SHL37 SRC15:SRH37 TAY15:TBD37 TKU15:TKZ37 TUQ15:TUV37 UEM15:UER37 UOI15:UON37 UYE15:UYJ37 VIA15:VIF37 VRW15:VSB37 WBS15:WBX37 WLO15:WLT37 WVK15:WVP37 C65551:H65573 IY65551:JD65573 SU65551:SZ65573 ACQ65551:ACV65573 AMM65551:AMR65573 AWI65551:AWN65573 BGE65551:BGJ65573 BQA65551:BQF65573 BZW65551:CAB65573 CJS65551:CJX65573 CTO65551:CTT65573 DDK65551:DDP65573 DNG65551:DNL65573 DXC65551:DXH65573 EGY65551:EHD65573 EQU65551:EQZ65573 FAQ65551:FAV65573 FKM65551:FKR65573 FUI65551:FUN65573 GEE65551:GEJ65573 GOA65551:GOF65573 GXW65551:GYB65573 HHS65551:HHX65573 HRO65551:HRT65573 IBK65551:IBP65573 ILG65551:ILL65573 IVC65551:IVH65573 JEY65551:JFD65573 JOU65551:JOZ65573 JYQ65551:JYV65573 KIM65551:KIR65573 KSI65551:KSN65573 LCE65551:LCJ65573 LMA65551:LMF65573 LVW65551:LWB65573 MFS65551:MFX65573 MPO65551:MPT65573 MZK65551:MZP65573 NJG65551:NJL65573 NTC65551:NTH65573 OCY65551:ODD65573 OMU65551:OMZ65573 OWQ65551:OWV65573 PGM65551:PGR65573 PQI65551:PQN65573 QAE65551:QAJ65573 QKA65551:QKF65573 QTW65551:QUB65573 RDS65551:RDX65573 RNO65551:RNT65573 RXK65551:RXP65573 SHG65551:SHL65573 SRC65551:SRH65573 TAY65551:TBD65573 TKU65551:TKZ65573 TUQ65551:TUV65573 UEM65551:UER65573 UOI65551:UON65573 UYE65551:UYJ65573 VIA65551:VIF65573 VRW65551:VSB65573 WBS65551:WBX65573 WLO65551:WLT65573 WVK65551:WVP65573 C131087:H131109 IY131087:JD131109 SU131087:SZ131109 ACQ131087:ACV131109 AMM131087:AMR131109 AWI131087:AWN131109 BGE131087:BGJ131109 BQA131087:BQF131109 BZW131087:CAB131109 CJS131087:CJX131109 CTO131087:CTT131109 DDK131087:DDP131109 DNG131087:DNL131109 DXC131087:DXH131109 EGY131087:EHD131109 EQU131087:EQZ131109 FAQ131087:FAV131109 FKM131087:FKR131109 FUI131087:FUN131109 GEE131087:GEJ131109 GOA131087:GOF131109 GXW131087:GYB131109 HHS131087:HHX131109 HRO131087:HRT131109 IBK131087:IBP131109 ILG131087:ILL131109 IVC131087:IVH131109 JEY131087:JFD131109 JOU131087:JOZ131109 JYQ131087:JYV131109 KIM131087:KIR131109 KSI131087:KSN131109 LCE131087:LCJ131109 LMA131087:LMF131109 LVW131087:LWB131109 MFS131087:MFX131109 MPO131087:MPT131109 MZK131087:MZP131109 NJG131087:NJL131109 NTC131087:NTH131109 OCY131087:ODD131109 OMU131087:OMZ131109 OWQ131087:OWV131109 PGM131087:PGR131109 PQI131087:PQN131109 QAE131087:QAJ131109 QKA131087:QKF131109 QTW131087:QUB131109 RDS131087:RDX131109 RNO131087:RNT131109 RXK131087:RXP131109 SHG131087:SHL131109 SRC131087:SRH131109 TAY131087:TBD131109 TKU131087:TKZ131109 TUQ131087:TUV131109 UEM131087:UER131109 UOI131087:UON131109 UYE131087:UYJ131109 VIA131087:VIF131109 VRW131087:VSB131109 WBS131087:WBX131109 WLO131087:WLT131109 WVK131087:WVP131109 C196623:H196645 IY196623:JD196645 SU196623:SZ196645 ACQ196623:ACV196645 AMM196623:AMR196645 AWI196623:AWN196645 BGE196623:BGJ196645 BQA196623:BQF196645 BZW196623:CAB196645 CJS196623:CJX196645 CTO196623:CTT196645 DDK196623:DDP196645 DNG196623:DNL196645 DXC196623:DXH196645 EGY196623:EHD196645 EQU196623:EQZ196645 FAQ196623:FAV196645 FKM196623:FKR196645 FUI196623:FUN196645 GEE196623:GEJ196645 GOA196623:GOF196645 GXW196623:GYB196645 HHS196623:HHX196645 HRO196623:HRT196645 IBK196623:IBP196645 ILG196623:ILL196645 IVC196623:IVH196645 JEY196623:JFD196645 JOU196623:JOZ196645 JYQ196623:JYV196645 KIM196623:KIR196645 KSI196623:KSN196645 LCE196623:LCJ196645 LMA196623:LMF196645 LVW196623:LWB196645 MFS196623:MFX196645 MPO196623:MPT196645 MZK196623:MZP196645 NJG196623:NJL196645 NTC196623:NTH196645 OCY196623:ODD196645 OMU196623:OMZ196645 OWQ196623:OWV196645 PGM196623:PGR196645 PQI196623:PQN196645 QAE196623:QAJ196645 QKA196623:QKF196645 QTW196623:QUB196645 RDS196623:RDX196645 RNO196623:RNT196645 RXK196623:RXP196645 SHG196623:SHL196645 SRC196623:SRH196645 TAY196623:TBD196645 TKU196623:TKZ196645 TUQ196623:TUV196645 UEM196623:UER196645 UOI196623:UON196645 UYE196623:UYJ196645 VIA196623:VIF196645 VRW196623:VSB196645 WBS196623:WBX196645 WLO196623:WLT196645 WVK196623:WVP196645 C262159:H262181 IY262159:JD262181 SU262159:SZ262181 ACQ262159:ACV262181 AMM262159:AMR262181 AWI262159:AWN262181 BGE262159:BGJ262181 BQA262159:BQF262181 BZW262159:CAB262181 CJS262159:CJX262181 CTO262159:CTT262181 DDK262159:DDP262181 DNG262159:DNL262181 DXC262159:DXH262181 EGY262159:EHD262181 EQU262159:EQZ262181 FAQ262159:FAV262181 FKM262159:FKR262181 FUI262159:FUN262181 GEE262159:GEJ262181 GOA262159:GOF262181 GXW262159:GYB262181 HHS262159:HHX262181 HRO262159:HRT262181 IBK262159:IBP262181 ILG262159:ILL262181 IVC262159:IVH262181 JEY262159:JFD262181 JOU262159:JOZ262181 JYQ262159:JYV262181 KIM262159:KIR262181 KSI262159:KSN262181 LCE262159:LCJ262181 LMA262159:LMF262181 LVW262159:LWB262181 MFS262159:MFX262181 MPO262159:MPT262181 MZK262159:MZP262181 NJG262159:NJL262181 NTC262159:NTH262181 OCY262159:ODD262181 OMU262159:OMZ262181 OWQ262159:OWV262181 PGM262159:PGR262181 PQI262159:PQN262181 QAE262159:QAJ262181 QKA262159:QKF262181 QTW262159:QUB262181 RDS262159:RDX262181 RNO262159:RNT262181 RXK262159:RXP262181 SHG262159:SHL262181 SRC262159:SRH262181 TAY262159:TBD262181 TKU262159:TKZ262181 TUQ262159:TUV262181 UEM262159:UER262181 UOI262159:UON262181 UYE262159:UYJ262181 VIA262159:VIF262181 VRW262159:VSB262181 WBS262159:WBX262181 WLO262159:WLT262181 WVK262159:WVP262181 C327695:H327717 IY327695:JD327717 SU327695:SZ327717 ACQ327695:ACV327717 AMM327695:AMR327717 AWI327695:AWN327717 BGE327695:BGJ327717 BQA327695:BQF327717 BZW327695:CAB327717 CJS327695:CJX327717 CTO327695:CTT327717 DDK327695:DDP327717 DNG327695:DNL327717 DXC327695:DXH327717 EGY327695:EHD327717 EQU327695:EQZ327717 FAQ327695:FAV327717 FKM327695:FKR327717 FUI327695:FUN327717 GEE327695:GEJ327717 GOA327695:GOF327717 GXW327695:GYB327717 HHS327695:HHX327717 HRO327695:HRT327717 IBK327695:IBP327717 ILG327695:ILL327717 IVC327695:IVH327717 JEY327695:JFD327717 JOU327695:JOZ327717 JYQ327695:JYV327717 KIM327695:KIR327717 KSI327695:KSN327717 LCE327695:LCJ327717 LMA327695:LMF327717 LVW327695:LWB327717 MFS327695:MFX327717 MPO327695:MPT327717 MZK327695:MZP327717 NJG327695:NJL327717 NTC327695:NTH327717 OCY327695:ODD327717 OMU327695:OMZ327717 OWQ327695:OWV327717 PGM327695:PGR327717 PQI327695:PQN327717 QAE327695:QAJ327717 QKA327695:QKF327717 QTW327695:QUB327717 RDS327695:RDX327717 RNO327695:RNT327717 RXK327695:RXP327717 SHG327695:SHL327717 SRC327695:SRH327717 TAY327695:TBD327717 TKU327695:TKZ327717 TUQ327695:TUV327717 UEM327695:UER327717 UOI327695:UON327717 UYE327695:UYJ327717 VIA327695:VIF327717 VRW327695:VSB327717 WBS327695:WBX327717 WLO327695:WLT327717 WVK327695:WVP327717 C393231:H393253 IY393231:JD393253 SU393231:SZ393253 ACQ393231:ACV393253 AMM393231:AMR393253 AWI393231:AWN393253 BGE393231:BGJ393253 BQA393231:BQF393253 BZW393231:CAB393253 CJS393231:CJX393253 CTO393231:CTT393253 DDK393231:DDP393253 DNG393231:DNL393253 DXC393231:DXH393253 EGY393231:EHD393253 EQU393231:EQZ393253 FAQ393231:FAV393253 FKM393231:FKR393253 FUI393231:FUN393253 GEE393231:GEJ393253 GOA393231:GOF393253 GXW393231:GYB393253 HHS393231:HHX393253 HRO393231:HRT393253 IBK393231:IBP393253 ILG393231:ILL393253 IVC393231:IVH393253 JEY393231:JFD393253 JOU393231:JOZ393253 JYQ393231:JYV393253 KIM393231:KIR393253 KSI393231:KSN393253 LCE393231:LCJ393253 LMA393231:LMF393253 LVW393231:LWB393253 MFS393231:MFX393253 MPO393231:MPT393253 MZK393231:MZP393253 NJG393231:NJL393253 NTC393231:NTH393253 OCY393231:ODD393253 OMU393231:OMZ393253 OWQ393231:OWV393253 PGM393231:PGR393253 PQI393231:PQN393253 QAE393231:QAJ393253 QKA393231:QKF393253 QTW393231:QUB393253 RDS393231:RDX393253 RNO393231:RNT393253 RXK393231:RXP393253 SHG393231:SHL393253 SRC393231:SRH393253 TAY393231:TBD393253 TKU393231:TKZ393253 TUQ393231:TUV393253 UEM393231:UER393253 UOI393231:UON393253 UYE393231:UYJ393253 VIA393231:VIF393253 VRW393231:VSB393253 WBS393231:WBX393253 WLO393231:WLT393253 WVK393231:WVP393253 C458767:H458789 IY458767:JD458789 SU458767:SZ458789 ACQ458767:ACV458789 AMM458767:AMR458789 AWI458767:AWN458789 BGE458767:BGJ458789 BQA458767:BQF458789 BZW458767:CAB458789 CJS458767:CJX458789 CTO458767:CTT458789 DDK458767:DDP458789 DNG458767:DNL458789 DXC458767:DXH458789 EGY458767:EHD458789 EQU458767:EQZ458789 FAQ458767:FAV458789 FKM458767:FKR458789 FUI458767:FUN458789 GEE458767:GEJ458789 GOA458767:GOF458789 GXW458767:GYB458789 HHS458767:HHX458789 HRO458767:HRT458789 IBK458767:IBP458789 ILG458767:ILL458789 IVC458767:IVH458789 JEY458767:JFD458789 JOU458767:JOZ458789 JYQ458767:JYV458789 KIM458767:KIR458789 KSI458767:KSN458789 LCE458767:LCJ458789 LMA458767:LMF458789 LVW458767:LWB458789 MFS458767:MFX458789 MPO458767:MPT458789 MZK458767:MZP458789 NJG458767:NJL458789 NTC458767:NTH458789 OCY458767:ODD458789 OMU458767:OMZ458789 OWQ458767:OWV458789 PGM458767:PGR458789 PQI458767:PQN458789 QAE458767:QAJ458789 QKA458767:QKF458789 QTW458767:QUB458789 RDS458767:RDX458789 RNO458767:RNT458789 RXK458767:RXP458789 SHG458767:SHL458789 SRC458767:SRH458789 TAY458767:TBD458789 TKU458767:TKZ458789 TUQ458767:TUV458789 UEM458767:UER458789 UOI458767:UON458789 UYE458767:UYJ458789 VIA458767:VIF458789 VRW458767:VSB458789 WBS458767:WBX458789 WLO458767:WLT458789 WVK458767:WVP458789 C524303:H524325 IY524303:JD524325 SU524303:SZ524325 ACQ524303:ACV524325 AMM524303:AMR524325 AWI524303:AWN524325 BGE524303:BGJ524325 BQA524303:BQF524325 BZW524303:CAB524325 CJS524303:CJX524325 CTO524303:CTT524325 DDK524303:DDP524325 DNG524303:DNL524325 DXC524303:DXH524325 EGY524303:EHD524325 EQU524303:EQZ524325 FAQ524303:FAV524325 FKM524303:FKR524325 FUI524303:FUN524325 GEE524303:GEJ524325 GOA524303:GOF524325 GXW524303:GYB524325 HHS524303:HHX524325 HRO524303:HRT524325 IBK524303:IBP524325 ILG524303:ILL524325 IVC524303:IVH524325 JEY524303:JFD524325 JOU524303:JOZ524325 JYQ524303:JYV524325 KIM524303:KIR524325 KSI524303:KSN524325 LCE524303:LCJ524325 LMA524303:LMF524325 LVW524303:LWB524325 MFS524303:MFX524325 MPO524303:MPT524325 MZK524303:MZP524325 NJG524303:NJL524325 NTC524303:NTH524325 OCY524303:ODD524325 OMU524303:OMZ524325 OWQ524303:OWV524325 PGM524303:PGR524325 PQI524303:PQN524325 QAE524303:QAJ524325 QKA524303:QKF524325 QTW524303:QUB524325 RDS524303:RDX524325 RNO524303:RNT524325 RXK524303:RXP524325 SHG524303:SHL524325 SRC524303:SRH524325 TAY524303:TBD524325 TKU524303:TKZ524325 TUQ524303:TUV524325 UEM524303:UER524325 UOI524303:UON524325 UYE524303:UYJ524325 VIA524303:VIF524325 VRW524303:VSB524325 WBS524303:WBX524325 WLO524303:WLT524325 WVK524303:WVP524325 C589839:H589861 IY589839:JD589861 SU589839:SZ589861 ACQ589839:ACV589861 AMM589839:AMR589861 AWI589839:AWN589861 BGE589839:BGJ589861 BQA589839:BQF589861 BZW589839:CAB589861 CJS589839:CJX589861 CTO589839:CTT589861 DDK589839:DDP589861 DNG589839:DNL589861 DXC589839:DXH589861 EGY589839:EHD589861 EQU589839:EQZ589861 FAQ589839:FAV589861 FKM589839:FKR589861 FUI589839:FUN589861 GEE589839:GEJ589861 GOA589839:GOF589861 GXW589839:GYB589861 HHS589839:HHX589861 HRO589839:HRT589861 IBK589839:IBP589861 ILG589839:ILL589861 IVC589839:IVH589861 JEY589839:JFD589861 JOU589839:JOZ589861 JYQ589839:JYV589861 KIM589839:KIR589861 KSI589839:KSN589861 LCE589839:LCJ589861 LMA589839:LMF589861 LVW589839:LWB589861 MFS589839:MFX589861 MPO589839:MPT589861 MZK589839:MZP589861 NJG589839:NJL589861 NTC589839:NTH589861 OCY589839:ODD589861 OMU589839:OMZ589861 OWQ589839:OWV589861 PGM589839:PGR589861 PQI589839:PQN589861 QAE589839:QAJ589861 QKA589839:QKF589861 QTW589839:QUB589861 RDS589839:RDX589861 RNO589839:RNT589861 RXK589839:RXP589861 SHG589839:SHL589861 SRC589839:SRH589861 TAY589839:TBD589861 TKU589839:TKZ589861 TUQ589839:TUV589861 UEM589839:UER589861 UOI589839:UON589861 UYE589839:UYJ589861 VIA589839:VIF589861 VRW589839:VSB589861 WBS589839:WBX589861 WLO589839:WLT589861 WVK589839:WVP589861 C655375:H655397 IY655375:JD655397 SU655375:SZ655397 ACQ655375:ACV655397 AMM655375:AMR655397 AWI655375:AWN655397 BGE655375:BGJ655397 BQA655375:BQF655397 BZW655375:CAB655397 CJS655375:CJX655397 CTO655375:CTT655397 DDK655375:DDP655397 DNG655375:DNL655397 DXC655375:DXH655397 EGY655375:EHD655397 EQU655375:EQZ655397 FAQ655375:FAV655397 FKM655375:FKR655397 FUI655375:FUN655397 GEE655375:GEJ655397 GOA655375:GOF655397 GXW655375:GYB655397 HHS655375:HHX655397 HRO655375:HRT655397 IBK655375:IBP655397 ILG655375:ILL655397 IVC655375:IVH655397 JEY655375:JFD655397 JOU655375:JOZ655397 JYQ655375:JYV655397 KIM655375:KIR655397 KSI655375:KSN655397 LCE655375:LCJ655397 LMA655375:LMF655397 LVW655375:LWB655397 MFS655375:MFX655397 MPO655375:MPT655397 MZK655375:MZP655397 NJG655375:NJL655397 NTC655375:NTH655397 OCY655375:ODD655397 OMU655375:OMZ655397 OWQ655375:OWV655397 PGM655375:PGR655397 PQI655375:PQN655397 QAE655375:QAJ655397 QKA655375:QKF655397 QTW655375:QUB655397 RDS655375:RDX655397 RNO655375:RNT655397 RXK655375:RXP655397 SHG655375:SHL655397 SRC655375:SRH655397 TAY655375:TBD655397 TKU655375:TKZ655397 TUQ655375:TUV655397 UEM655375:UER655397 UOI655375:UON655397 UYE655375:UYJ655397 VIA655375:VIF655397 VRW655375:VSB655397 WBS655375:WBX655397 WLO655375:WLT655397 WVK655375:WVP655397 C720911:H720933 IY720911:JD720933 SU720911:SZ720933 ACQ720911:ACV720933 AMM720911:AMR720933 AWI720911:AWN720933 BGE720911:BGJ720933 BQA720911:BQF720933 BZW720911:CAB720933 CJS720911:CJX720933 CTO720911:CTT720933 DDK720911:DDP720933 DNG720911:DNL720933 DXC720911:DXH720933 EGY720911:EHD720933 EQU720911:EQZ720933 FAQ720911:FAV720933 FKM720911:FKR720933 FUI720911:FUN720933 GEE720911:GEJ720933 GOA720911:GOF720933 GXW720911:GYB720933 HHS720911:HHX720933 HRO720911:HRT720933 IBK720911:IBP720933 ILG720911:ILL720933 IVC720911:IVH720933 JEY720911:JFD720933 JOU720911:JOZ720933 JYQ720911:JYV720933 KIM720911:KIR720933 KSI720911:KSN720933 LCE720911:LCJ720933 LMA720911:LMF720933 LVW720911:LWB720933 MFS720911:MFX720933 MPO720911:MPT720933 MZK720911:MZP720933 NJG720911:NJL720933 NTC720911:NTH720933 OCY720911:ODD720933 OMU720911:OMZ720933 OWQ720911:OWV720933 PGM720911:PGR720933 PQI720911:PQN720933 QAE720911:QAJ720933 QKA720911:QKF720933 QTW720911:QUB720933 RDS720911:RDX720933 RNO720911:RNT720933 RXK720911:RXP720933 SHG720911:SHL720933 SRC720911:SRH720933 TAY720911:TBD720933 TKU720911:TKZ720933 TUQ720911:TUV720933 UEM720911:UER720933 UOI720911:UON720933 UYE720911:UYJ720933 VIA720911:VIF720933 VRW720911:VSB720933 WBS720911:WBX720933 WLO720911:WLT720933 WVK720911:WVP720933 C786447:H786469 IY786447:JD786469 SU786447:SZ786469 ACQ786447:ACV786469 AMM786447:AMR786469 AWI786447:AWN786469 BGE786447:BGJ786469 BQA786447:BQF786469 BZW786447:CAB786469 CJS786447:CJX786469 CTO786447:CTT786469 DDK786447:DDP786469 DNG786447:DNL786469 DXC786447:DXH786469 EGY786447:EHD786469 EQU786447:EQZ786469 FAQ786447:FAV786469 FKM786447:FKR786469 FUI786447:FUN786469 GEE786447:GEJ786469 GOA786447:GOF786469 GXW786447:GYB786469 HHS786447:HHX786469 HRO786447:HRT786469 IBK786447:IBP786469 ILG786447:ILL786469 IVC786447:IVH786469 JEY786447:JFD786469 JOU786447:JOZ786469 JYQ786447:JYV786469 KIM786447:KIR786469 KSI786447:KSN786469 LCE786447:LCJ786469 LMA786447:LMF786469 LVW786447:LWB786469 MFS786447:MFX786469 MPO786447:MPT786469 MZK786447:MZP786469 NJG786447:NJL786469 NTC786447:NTH786469 OCY786447:ODD786469 OMU786447:OMZ786469 OWQ786447:OWV786469 PGM786447:PGR786469 PQI786447:PQN786469 QAE786447:QAJ786469 QKA786447:QKF786469 QTW786447:QUB786469 RDS786447:RDX786469 RNO786447:RNT786469 RXK786447:RXP786469 SHG786447:SHL786469 SRC786447:SRH786469 TAY786447:TBD786469 TKU786447:TKZ786469 TUQ786447:TUV786469 UEM786447:UER786469 UOI786447:UON786469 UYE786447:UYJ786469 VIA786447:VIF786469 VRW786447:VSB786469 WBS786447:WBX786469 WLO786447:WLT786469 WVK786447:WVP786469 C851983:H852005 IY851983:JD852005 SU851983:SZ852005 ACQ851983:ACV852005 AMM851983:AMR852005 AWI851983:AWN852005 BGE851983:BGJ852005 BQA851983:BQF852005 BZW851983:CAB852005 CJS851983:CJX852005 CTO851983:CTT852005 DDK851983:DDP852005 DNG851983:DNL852005 DXC851983:DXH852005 EGY851983:EHD852005 EQU851983:EQZ852005 FAQ851983:FAV852005 FKM851983:FKR852005 FUI851983:FUN852005 GEE851983:GEJ852005 GOA851983:GOF852005 GXW851983:GYB852005 HHS851983:HHX852005 HRO851983:HRT852005 IBK851983:IBP852005 ILG851983:ILL852005 IVC851983:IVH852005 JEY851983:JFD852005 JOU851983:JOZ852005 JYQ851983:JYV852005 KIM851983:KIR852005 KSI851983:KSN852005 LCE851983:LCJ852005 LMA851983:LMF852005 LVW851983:LWB852005 MFS851983:MFX852005 MPO851983:MPT852005 MZK851983:MZP852005 NJG851983:NJL852005 NTC851983:NTH852005 OCY851983:ODD852005 OMU851983:OMZ852005 OWQ851983:OWV852005 PGM851983:PGR852005 PQI851983:PQN852005 QAE851983:QAJ852005 QKA851983:QKF852005 QTW851983:QUB852005 RDS851983:RDX852005 RNO851983:RNT852005 RXK851983:RXP852005 SHG851983:SHL852005 SRC851983:SRH852005 TAY851983:TBD852005 TKU851983:TKZ852005 TUQ851983:TUV852005 UEM851983:UER852005 UOI851983:UON852005 UYE851983:UYJ852005 VIA851983:VIF852005 VRW851983:VSB852005 WBS851983:WBX852005 WLO851983:WLT852005 WVK851983:WVP852005 C917519:H917541 IY917519:JD917541 SU917519:SZ917541 ACQ917519:ACV917541 AMM917519:AMR917541 AWI917519:AWN917541 BGE917519:BGJ917541 BQA917519:BQF917541 BZW917519:CAB917541 CJS917519:CJX917541 CTO917519:CTT917541 DDK917519:DDP917541 DNG917519:DNL917541 DXC917519:DXH917541 EGY917519:EHD917541 EQU917519:EQZ917541 FAQ917519:FAV917541 FKM917519:FKR917541 FUI917519:FUN917541 GEE917519:GEJ917541 GOA917519:GOF917541 GXW917519:GYB917541 HHS917519:HHX917541 HRO917519:HRT917541 IBK917519:IBP917541 ILG917519:ILL917541 IVC917519:IVH917541 JEY917519:JFD917541 JOU917519:JOZ917541 JYQ917519:JYV917541 KIM917519:KIR917541 KSI917519:KSN917541 LCE917519:LCJ917541 LMA917519:LMF917541 LVW917519:LWB917541 MFS917519:MFX917541 MPO917519:MPT917541 MZK917519:MZP917541 NJG917519:NJL917541 NTC917519:NTH917541 OCY917519:ODD917541 OMU917519:OMZ917541 OWQ917519:OWV917541 PGM917519:PGR917541 PQI917519:PQN917541 QAE917519:QAJ917541 QKA917519:QKF917541 QTW917519:QUB917541 RDS917519:RDX917541 RNO917519:RNT917541 RXK917519:RXP917541 SHG917519:SHL917541 SRC917519:SRH917541 TAY917519:TBD917541 TKU917519:TKZ917541 TUQ917519:TUV917541 UEM917519:UER917541 UOI917519:UON917541 UYE917519:UYJ917541 VIA917519:VIF917541 VRW917519:VSB917541 WBS917519:WBX917541 WLO917519:WLT917541 WVK917519:WVP917541 C983055:H983077 IY983055:JD983077 SU983055:SZ983077 ACQ983055:ACV983077 AMM983055:AMR983077 AWI983055:AWN983077 BGE983055:BGJ983077 BQA983055:BQF983077 BZW983055:CAB983077 CJS983055:CJX983077 CTO983055:CTT983077 DDK983055:DDP983077 DNG983055:DNL983077 DXC983055:DXH983077 EGY983055:EHD983077 EQU983055:EQZ983077 FAQ983055:FAV983077 FKM983055:FKR983077 FUI983055:FUN983077 GEE983055:GEJ983077 GOA983055:GOF983077 GXW983055:GYB983077 HHS983055:HHX983077 HRO983055:HRT983077 IBK983055:IBP983077 ILG983055:ILL983077 IVC983055:IVH983077 JEY983055:JFD983077 JOU983055:JOZ983077 JYQ983055:JYV983077 KIM983055:KIR983077 KSI983055:KSN983077 LCE983055:LCJ983077 LMA983055:LMF983077 LVW983055:LWB983077 MFS983055:MFX983077 MPO983055:MPT983077 MZK983055:MZP983077 NJG983055:NJL983077 NTC983055:NTH983077 OCY983055:ODD983077 OMU983055:OMZ983077 OWQ983055:OWV983077 PGM983055:PGR983077 PQI983055:PQN983077 QAE983055:QAJ983077 QKA983055:QKF983077 QTW983055:QUB983077 RDS983055:RDX983077 RNO983055:RNT983077 RXK983055:RXP983077 SHG983055:SHL983077 SRC983055:SRH983077 TAY983055:TBD983077 TKU983055:TKZ983077 TUQ983055:TUV983077 UEM983055:UER983077 UOI983055:UON983077 UYE983055:UYJ983077 VIA983055:VIF983077 VRW983055:VSB983077 WBS983055:WBX983077 WLO983055:WLT983077 WVK983055:WVP983077">
      <formula1>-1.79769313486231E+100</formula1>
      <formula2>1.79769313486231E+100</formula2>
    </dataValidation>
  </dataValidations>
  <pageMargins left="0.70866141732283472" right="0.31496062992125984" top="0.74803149606299213" bottom="0.74803149606299213" header="0.31496062992125984" footer="0.31496062992125984"/>
  <pageSetup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2"/>
  <sheetViews>
    <sheetView workbookViewId="0">
      <selection activeCell="A5" sqref="A5:IV5"/>
    </sheetView>
  </sheetViews>
  <sheetFormatPr baseColWidth="10" defaultColWidth="0.85546875" defaultRowHeight="0" customHeight="1" zeroHeight="1" x14ac:dyDescent="0.25"/>
  <cols>
    <col min="1" max="1" width="76.28515625" customWidth="1"/>
    <col min="2" max="4" width="20.7109375" customWidth="1"/>
    <col min="5" max="5" width="20.7109375" style="74" customWidth="1"/>
    <col min="6" max="6" width="20.7109375" customWidth="1"/>
    <col min="7" max="11" width="25.7109375" customWidth="1"/>
    <col min="12" max="255" width="10.7109375" hidden="1" customWidth="1"/>
  </cols>
  <sheetData>
    <row r="1" spans="1:12" s="137" customFormat="1" ht="37.5" customHeight="1" x14ac:dyDescent="0.25">
      <c r="A1" s="189" t="s">
        <v>430</v>
      </c>
      <c r="B1" s="189"/>
      <c r="C1" s="189"/>
      <c r="D1" s="189"/>
      <c r="E1" s="189"/>
      <c r="F1" s="189"/>
      <c r="G1" s="189"/>
      <c r="H1" s="189"/>
      <c r="I1" s="189"/>
      <c r="J1" s="189"/>
      <c r="K1" s="189"/>
      <c r="L1" s="138"/>
    </row>
    <row r="2" spans="1:12" ht="15" x14ac:dyDescent="0.25">
      <c r="A2" s="174" t="s">
        <v>115</v>
      </c>
      <c r="B2" s="175"/>
      <c r="C2" s="175"/>
      <c r="D2" s="175"/>
      <c r="E2" s="175"/>
      <c r="F2" s="175"/>
      <c r="G2" s="175"/>
      <c r="H2" s="175"/>
      <c r="I2" s="175"/>
      <c r="J2" s="175"/>
      <c r="K2" s="176"/>
    </row>
    <row r="3" spans="1:12" ht="15" x14ac:dyDescent="0.25">
      <c r="A3" s="177" t="s">
        <v>429</v>
      </c>
      <c r="B3" s="178"/>
      <c r="C3" s="178"/>
      <c r="D3" s="178"/>
      <c r="E3" s="178"/>
      <c r="F3" s="178"/>
      <c r="G3" s="178"/>
      <c r="H3" s="178"/>
      <c r="I3" s="178"/>
      <c r="J3" s="178"/>
      <c r="K3" s="179"/>
    </row>
    <row r="4" spans="1:12" ht="15" x14ac:dyDescent="0.25">
      <c r="A4" s="180" t="s">
        <v>366</v>
      </c>
      <c r="B4" s="181"/>
      <c r="C4" s="181"/>
      <c r="D4" s="181"/>
      <c r="E4" s="181"/>
      <c r="F4" s="181"/>
      <c r="G4" s="181"/>
      <c r="H4" s="181"/>
      <c r="I4" s="181"/>
      <c r="J4" s="181"/>
      <c r="K4" s="182"/>
    </row>
    <row r="5" spans="1:12" ht="15" x14ac:dyDescent="0.25">
      <c r="A5" s="177" t="s">
        <v>119</v>
      </c>
      <c r="B5" s="178"/>
      <c r="C5" s="178"/>
      <c r="D5" s="178"/>
      <c r="E5" s="178"/>
      <c r="F5" s="178"/>
      <c r="G5" s="178"/>
      <c r="H5" s="178"/>
      <c r="I5" s="178"/>
      <c r="J5" s="178"/>
      <c r="K5" s="179"/>
    </row>
    <row r="6" spans="1:12" ht="75" x14ac:dyDescent="0.25">
      <c r="A6" s="47" t="s">
        <v>428</v>
      </c>
      <c r="B6" s="47" t="s">
        <v>427</v>
      </c>
      <c r="C6" s="47" t="s">
        <v>426</v>
      </c>
      <c r="D6" s="47" t="s">
        <v>425</v>
      </c>
      <c r="E6" s="47" t="s">
        <v>424</v>
      </c>
      <c r="F6" s="47" t="s">
        <v>423</v>
      </c>
      <c r="G6" s="47" t="s">
        <v>422</v>
      </c>
      <c r="H6" s="47" t="s">
        <v>421</v>
      </c>
      <c r="I6" s="136" t="s">
        <v>420</v>
      </c>
      <c r="J6" s="136" t="s">
        <v>419</v>
      </c>
      <c r="K6" s="136" t="s">
        <v>418</v>
      </c>
    </row>
    <row r="7" spans="1:12" ht="15" x14ac:dyDescent="0.25">
      <c r="A7" s="87"/>
      <c r="B7" s="135"/>
      <c r="C7" s="135"/>
      <c r="D7" s="135"/>
      <c r="E7" s="134"/>
      <c r="F7" s="135"/>
      <c r="G7" s="134"/>
      <c r="H7" s="134"/>
      <c r="I7" s="134"/>
      <c r="J7" s="134"/>
      <c r="K7" s="134"/>
    </row>
    <row r="8" spans="1:12" ht="15" x14ac:dyDescent="0.25">
      <c r="A8" s="129" t="s">
        <v>417</v>
      </c>
      <c r="B8" s="128"/>
      <c r="C8" s="128"/>
      <c r="D8" s="128"/>
      <c r="E8" s="76">
        <f>SUM(E9:APP_FIN_04)</f>
        <v>0</v>
      </c>
      <c r="F8" s="97"/>
      <c r="G8" s="76">
        <f>SUM(G9:APP_FIN_06)</f>
        <v>0</v>
      </c>
      <c r="H8" s="76">
        <f>SUM(H9:APP_FIN_07)</f>
        <v>0</v>
      </c>
      <c r="I8" s="76">
        <f>SUM(I9:APP_FIN_08)</f>
        <v>0</v>
      </c>
      <c r="J8" s="76">
        <f>SUM(J9:APP_FIN_09)</f>
        <v>0</v>
      </c>
      <c r="K8" s="76">
        <f>SUM(K9:APP_FIN_10)</f>
        <v>0</v>
      </c>
    </row>
    <row r="9" spans="1:12" s="58" customFormat="1" ht="15" x14ac:dyDescent="0.25">
      <c r="A9" s="133" t="s">
        <v>416</v>
      </c>
      <c r="B9" s="132"/>
      <c r="C9" s="132"/>
      <c r="D9" s="132"/>
      <c r="E9" s="79">
        <v>0</v>
      </c>
      <c r="F9" s="79">
        <v>0</v>
      </c>
      <c r="G9" s="79">
        <v>0</v>
      </c>
      <c r="H9" s="79">
        <v>0</v>
      </c>
      <c r="I9" s="79">
        <v>0</v>
      </c>
      <c r="J9" s="79">
        <v>0</v>
      </c>
      <c r="K9" s="79">
        <f>E9-J9</f>
        <v>0</v>
      </c>
    </row>
    <row r="10" spans="1:12" s="58" customFormat="1" ht="15" x14ac:dyDescent="0.25">
      <c r="A10" s="133" t="s">
        <v>415</v>
      </c>
      <c r="B10" s="132"/>
      <c r="C10" s="132"/>
      <c r="D10" s="132"/>
      <c r="E10" s="79">
        <v>0</v>
      </c>
      <c r="F10" s="79">
        <v>0</v>
      </c>
      <c r="G10" s="79">
        <v>0</v>
      </c>
      <c r="H10" s="79">
        <v>0</v>
      </c>
      <c r="I10" s="79">
        <v>0</v>
      </c>
      <c r="J10" s="79">
        <v>0</v>
      </c>
      <c r="K10" s="79">
        <f>E10-J10</f>
        <v>0</v>
      </c>
    </row>
    <row r="11" spans="1:12" s="58" customFormat="1" ht="15" x14ac:dyDescent="0.25">
      <c r="A11" s="133" t="s">
        <v>414</v>
      </c>
      <c r="B11" s="132"/>
      <c r="C11" s="132"/>
      <c r="D11" s="132"/>
      <c r="E11" s="79">
        <v>0</v>
      </c>
      <c r="F11" s="79">
        <v>0</v>
      </c>
      <c r="G11" s="79">
        <v>0</v>
      </c>
      <c r="H11" s="79">
        <v>0</v>
      </c>
      <c r="I11" s="79">
        <v>0</v>
      </c>
      <c r="J11" s="79">
        <v>0</v>
      </c>
      <c r="K11" s="79">
        <f>E11-J11</f>
        <v>0</v>
      </c>
    </row>
    <row r="12" spans="1:12" s="58" customFormat="1" ht="15" x14ac:dyDescent="0.25">
      <c r="A12" s="133" t="s">
        <v>413</v>
      </c>
      <c r="B12" s="132"/>
      <c r="C12" s="132"/>
      <c r="D12" s="132"/>
      <c r="E12" s="79">
        <v>0</v>
      </c>
      <c r="F12" s="79">
        <v>0</v>
      </c>
      <c r="G12" s="79">
        <v>0</v>
      </c>
      <c r="H12" s="79">
        <v>0</v>
      </c>
      <c r="I12" s="79">
        <v>0</v>
      </c>
      <c r="J12" s="79">
        <v>0</v>
      </c>
      <c r="K12" s="79">
        <f>E12-J12</f>
        <v>0</v>
      </c>
    </row>
    <row r="13" spans="1:12" ht="15" x14ac:dyDescent="0.25">
      <c r="A13" s="131" t="s">
        <v>183</v>
      </c>
      <c r="B13" s="130"/>
      <c r="C13" s="130"/>
      <c r="D13" s="130"/>
      <c r="E13" s="82"/>
      <c r="F13" s="82"/>
      <c r="G13" s="82"/>
      <c r="H13" s="82"/>
      <c r="I13" s="82"/>
      <c r="J13" s="82"/>
      <c r="K13" s="82"/>
    </row>
    <row r="14" spans="1:12" ht="15" x14ac:dyDescent="0.25">
      <c r="A14" s="129" t="s">
        <v>412</v>
      </c>
      <c r="B14" s="128"/>
      <c r="C14" s="128"/>
      <c r="D14" s="128"/>
      <c r="E14" s="76">
        <f>SUM(E15:OTROS_FIN_04)</f>
        <v>0</v>
      </c>
      <c r="F14" s="97"/>
      <c r="G14" s="76">
        <f>SUM(G15:OTROS_FIN_06)</f>
        <v>0</v>
      </c>
      <c r="H14" s="76">
        <f>SUM(H15:OTROS_FIN_07)</f>
        <v>0</v>
      </c>
      <c r="I14" s="76">
        <f>SUM(I15:OTROS_FIN_08)</f>
        <v>0</v>
      </c>
      <c r="J14" s="76">
        <f>SUM(J15:OTROS_FIN_09)</f>
        <v>0</v>
      </c>
      <c r="K14" s="76">
        <f>SUM(K15:OTROS_FIN_10)</f>
        <v>0</v>
      </c>
    </row>
    <row r="15" spans="1:12" s="58" customFormat="1" ht="15" x14ac:dyDescent="0.25">
      <c r="A15" s="133" t="s">
        <v>411</v>
      </c>
      <c r="B15" s="132"/>
      <c r="C15" s="132"/>
      <c r="D15" s="132"/>
      <c r="E15" s="79">
        <v>0</v>
      </c>
      <c r="F15" s="79">
        <v>0</v>
      </c>
      <c r="G15" s="79">
        <v>0</v>
      </c>
      <c r="H15" s="79">
        <v>0</v>
      </c>
      <c r="I15" s="79">
        <v>0</v>
      </c>
      <c r="J15" s="79">
        <v>0</v>
      </c>
      <c r="K15" s="79">
        <f>E15-J15</f>
        <v>0</v>
      </c>
    </row>
    <row r="16" spans="1:12" s="58" customFormat="1" ht="15" x14ac:dyDescent="0.25">
      <c r="A16" s="133" t="s">
        <v>410</v>
      </c>
      <c r="B16" s="132"/>
      <c r="C16" s="132"/>
      <c r="D16" s="132"/>
      <c r="E16" s="79">
        <v>0</v>
      </c>
      <c r="F16" s="79">
        <v>0</v>
      </c>
      <c r="G16" s="79">
        <v>0</v>
      </c>
      <c r="H16" s="79">
        <v>0</v>
      </c>
      <c r="I16" s="79">
        <v>0</v>
      </c>
      <c r="J16" s="79">
        <v>0</v>
      </c>
      <c r="K16" s="79">
        <f>E16-J16</f>
        <v>0</v>
      </c>
    </row>
    <row r="17" spans="1:11" s="58" customFormat="1" ht="15" x14ac:dyDescent="0.25">
      <c r="A17" s="133" t="s">
        <v>409</v>
      </c>
      <c r="B17" s="132"/>
      <c r="C17" s="132"/>
      <c r="D17" s="132"/>
      <c r="E17" s="79">
        <v>0</v>
      </c>
      <c r="F17" s="79">
        <v>0</v>
      </c>
      <c r="G17" s="79">
        <v>0</v>
      </c>
      <c r="H17" s="79">
        <v>0</v>
      </c>
      <c r="I17" s="79">
        <v>0</v>
      </c>
      <c r="J17" s="79">
        <v>0</v>
      </c>
      <c r="K17" s="79">
        <f>E17-J17</f>
        <v>0</v>
      </c>
    </row>
    <row r="18" spans="1:11" s="58" customFormat="1" ht="15" x14ac:dyDescent="0.25">
      <c r="A18" s="133" t="s">
        <v>408</v>
      </c>
      <c r="B18" s="132"/>
      <c r="C18" s="132"/>
      <c r="D18" s="132"/>
      <c r="E18" s="79">
        <v>0</v>
      </c>
      <c r="F18" s="79">
        <v>0</v>
      </c>
      <c r="G18" s="79">
        <v>0</v>
      </c>
      <c r="H18" s="79">
        <v>0</v>
      </c>
      <c r="I18" s="79">
        <v>0</v>
      </c>
      <c r="J18" s="79">
        <v>0</v>
      </c>
      <c r="K18" s="79">
        <f>E18-J18</f>
        <v>0</v>
      </c>
    </row>
    <row r="19" spans="1:11" ht="15" x14ac:dyDescent="0.25">
      <c r="A19" s="131" t="s">
        <v>183</v>
      </c>
      <c r="B19" s="130"/>
      <c r="C19" s="130"/>
      <c r="D19" s="130"/>
      <c r="E19" s="82"/>
      <c r="F19" s="82"/>
      <c r="G19" s="82"/>
      <c r="H19" s="82"/>
      <c r="I19" s="82"/>
      <c r="J19" s="82"/>
      <c r="K19" s="82"/>
    </row>
    <row r="20" spans="1:11" ht="15" x14ac:dyDescent="0.25">
      <c r="A20" s="129" t="s">
        <v>407</v>
      </c>
      <c r="B20" s="128"/>
      <c r="C20" s="128"/>
      <c r="D20" s="128"/>
      <c r="E20" s="76">
        <f>fdggdfgdgfd+sdfsdfsfds</f>
        <v>0</v>
      </c>
      <c r="F20" s="97"/>
      <c r="G20" s="76">
        <f>sdfsfsdf+OTROS_T6</f>
        <v>0</v>
      </c>
      <c r="H20" s="76">
        <f>APP_T7+dsfdsdsdsdsdsdsdsdsdsdsdsdsdsdsdsdsdsdsdsdsdsdsdsdsdsdsdsdsdsdsdsdsdsds</f>
        <v>0</v>
      </c>
      <c r="I20" s="76">
        <f>APP_T8+dsfsfdsffffffff</f>
        <v>0</v>
      </c>
      <c r="J20" s="76">
        <f>fdsfdsfdsfdsfdsfdsfdsfdsfdsfdsfdsfds+OTROS_T9</f>
        <v>0</v>
      </c>
      <c r="K20" s="76">
        <f>APP_T10+OTROS_T10</f>
        <v>0</v>
      </c>
    </row>
    <row r="21" spans="1:11" ht="15" x14ac:dyDescent="0.25">
      <c r="A21" s="60"/>
      <c r="B21" s="127"/>
      <c r="C21" s="127"/>
      <c r="D21" s="127"/>
      <c r="E21" s="92"/>
      <c r="F21" s="127"/>
      <c r="G21" s="92"/>
      <c r="H21" s="92"/>
      <c r="I21" s="92"/>
      <c r="J21" s="92"/>
      <c r="K21" s="92"/>
    </row>
    <row r="22" spans="1:11" ht="15" customHeight="1" x14ac:dyDescent="0.25"/>
  </sheetData>
  <mergeCells count="5">
    <mergeCell ref="A1:K1"/>
    <mergeCell ref="A2:K2"/>
    <mergeCell ref="A3:K3"/>
    <mergeCell ref="A4:K4"/>
    <mergeCell ref="A5:K5"/>
  </mergeCells>
  <dataValidations count="5">
    <dataValidation allowBlank="1" showInputMessage="1" showErrorMessage="1" prompt="Monto pagado de la inversión al XX de XXXX de 20XN (k)"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dataValidation allowBlank="1" showInputMessage="1" showErrorMessage="1" prompt="Monto pagado de la inversión actualizado al XX de XXXX de 20XN (k)"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dataValidation allowBlank="1" showInputMessage="1" showErrorMessage="1" prompt="Saldo pendiente por pagar de la inversión al XX de XXXX de 20XN (m = g - l)" sqref="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dataValidation type="decimal" allowBlank="1" showInputMessage="1" showErrorMessage="1" sqref="E8:K20 JA8:JG20 SW8:TC20 ACS8:ACY20 AMO8:AMU20 AWK8:AWQ20 BGG8:BGM20 BQC8:BQI20 BZY8:CAE20 CJU8:CKA20 CTQ8:CTW20 DDM8:DDS20 DNI8:DNO20 DXE8:DXK20 EHA8:EHG20 EQW8:ERC20 FAS8:FAY20 FKO8:FKU20 FUK8:FUQ20 GEG8:GEM20 GOC8:GOI20 GXY8:GYE20 HHU8:HIA20 HRQ8:HRW20 IBM8:IBS20 ILI8:ILO20 IVE8:IVK20 JFA8:JFG20 JOW8:JPC20 JYS8:JYY20 KIO8:KIU20 KSK8:KSQ20 LCG8:LCM20 LMC8:LMI20 LVY8:LWE20 MFU8:MGA20 MPQ8:MPW20 MZM8:MZS20 NJI8:NJO20 NTE8:NTK20 ODA8:ODG20 OMW8:ONC20 OWS8:OWY20 PGO8:PGU20 PQK8:PQQ20 QAG8:QAM20 QKC8:QKI20 QTY8:QUE20 RDU8:REA20 RNQ8:RNW20 RXM8:RXS20 SHI8:SHO20 SRE8:SRK20 TBA8:TBG20 TKW8:TLC20 TUS8:TUY20 UEO8:UEU20 UOK8:UOQ20 UYG8:UYM20 VIC8:VII20 VRY8:VSE20 WBU8:WCA20 WLQ8:WLW20 WVM8:WVS20 E65544:K65556 JA65544:JG65556 SW65544:TC65556 ACS65544:ACY65556 AMO65544:AMU65556 AWK65544:AWQ65556 BGG65544:BGM65556 BQC65544:BQI65556 BZY65544:CAE65556 CJU65544:CKA65556 CTQ65544:CTW65556 DDM65544:DDS65556 DNI65544:DNO65556 DXE65544:DXK65556 EHA65544:EHG65556 EQW65544:ERC65556 FAS65544:FAY65556 FKO65544:FKU65556 FUK65544:FUQ65556 GEG65544:GEM65556 GOC65544:GOI65556 GXY65544:GYE65556 HHU65544:HIA65556 HRQ65544:HRW65556 IBM65544:IBS65556 ILI65544:ILO65556 IVE65544:IVK65556 JFA65544:JFG65556 JOW65544:JPC65556 JYS65544:JYY65556 KIO65544:KIU65556 KSK65544:KSQ65556 LCG65544:LCM65556 LMC65544:LMI65556 LVY65544:LWE65556 MFU65544:MGA65556 MPQ65544:MPW65556 MZM65544:MZS65556 NJI65544:NJO65556 NTE65544:NTK65556 ODA65544:ODG65556 OMW65544:ONC65556 OWS65544:OWY65556 PGO65544:PGU65556 PQK65544:PQQ65556 QAG65544:QAM65556 QKC65544:QKI65556 QTY65544:QUE65556 RDU65544:REA65556 RNQ65544:RNW65556 RXM65544:RXS65556 SHI65544:SHO65556 SRE65544:SRK65556 TBA65544:TBG65556 TKW65544:TLC65556 TUS65544:TUY65556 UEO65544:UEU65556 UOK65544:UOQ65556 UYG65544:UYM65556 VIC65544:VII65556 VRY65544:VSE65556 WBU65544:WCA65556 WLQ65544:WLW65556 WVM65544:WVS65556 E131080:K131092 JA131080:JG131092 SW131080:TC131092 ACS131080:ACY131092 AMO131080:AMU131092 AWK131080:AWQ131092 BGG131080:BGM131092 BQC131080:BQI131092 BZY131080:CAE131092 CJU131080:CKA131092 CTQ131080:CTW131092 DDM131080:DDS131092 DNI131080:DNO131092 DXE131080:DXK131092 EHA131080:EHG131092 EQW131080:ERC131092 FAS131080:FAY131092 FKO131080:FKU131092 FUK131080:FUQ131092 GEG131080:GEM131092 GOC131080:GOI131092 GXY131080:GYE131092 HHU131080:HIA131092 HRQ131080:HRW131092 IBM131080:IBS131092 ILI131080:ILO131092 IVE131080:IVK131092 JFA131080:JFG131092 JOW131080:JPC131092 JYS131080:JYY131092 KIO131080:KIU131092 KSK131080:KSQ131092 LCG131080:LCM131092 LMC131080:LMI131092 LVY131080:LWE131092 MFU131080:MGA131092 MPQ131080:MPW131092 MZM131080:MZS131092 NJI131080:NJO131092 NTE131080:NTK131092 ODA131080:ODG131092 OMW131080:ONC131092 OWS131080:OWY131092 PGO131080:PGU131092 PQK131080:PQQ131092 QAG131080:QAM131092 QKC131080:QKI131092 QTY131080:QUE131092 RDU131080:REA131092 RNQ131080:RNW131092 RXM131080:RXS131092 SHI131080:SHO131092 SRE131080:SRK131092 TBA131080:TBG131092 TKW131080:TLC131092 TUS131080:TUY131092 UEO131080:UEU131092 UOK131080:UOQ131092 UYG131080:UYM131092 VIC131080:VII131092 VRY131080:VSE131092 WBU131080:WCA131092 WLQ131080:WLW131092 WVM131080:WVS131092 E196616:K196628 JA196616:JG196628 SW196616:TC196628 ACS196616:ACY196628 AMO196616:AMU196628 AWK196616:AWQ196628 BGG196616:BGM196628 BQC196616:BQI196628 BZY196616:CAE196628 CJU196616:CKA196628 CTQ196616:CTW196628 DDM196616:DDS196628 DNI196616:DNO196628 DXE196616:DXK196628 EHA196616:EHG196628 EQW196616:ERC196628 FAS196616:FAY196628 FKO196616:FKU196628 FUK196616:FUQ196628 GEG196616:GEM196628 GOC196616:GOI196628 GXY196616:GYE196628 HHU196616:HIA196628 HRQ196616:HRW196628 IBM196616:IBS196628 ILI196616:ILO196628 IVE196616:IVK196628 JFA196616:JFG196628 JOW196616:JPC196628 JYS196616:JYY196628 KIO196616:KIU196628 KSK196616:KSQ196628 LCG196616:LCM196628 LMC196616:LMI196628 LVY196616:LWE196628 MFU196616:MGA196628 MPQ196616:MPW196628 MZM196616:MZS196628 NJI196616:NJO196628 NTE196616:NTK196628 ODA196616:ODG196628 OMW196616:ONC196628 OWS196616:OWY196628 PGO196616:PGU196628 PQK196616:PQQ196628 QAG196616:QAM196628 QKC196616:QKI196628 QTY196616:QUE196628 RDU196616:REA196628 RNQ196616:RNW196628 RXM196616:RXS196628 SHI196616:SHO196628 SRE196616:SRK196628 TBA196616:TBG196628 TKW196616:TLC196628 TUS196616:TUY196628 UEO196616:UEU196628 UOK196616:UOQ196628 UYG196616:UYM196628 VIC196616:VII196628 VRY196616:VSE196628 WBU196616:WCA196628 WLQ196616:WLW196628 WVM196616:WVS196628 E262152:K262164 JA262152:JG262164 SW262152:TC262164 ACS262152:ACY262164 AMO262152:AMU262164 AWK262152:AWQ262164 BGG262152:BGM262164 BQC262152:BQI262164 BZY262152:CAE262164 CJU262152:CKA262164 CTQ262152:CTW262164 DDM262152:DDS262164 DNI262152:DNO262164 DXE262152:DXK262164 EHA262152:EHG262164 EQW262152:ERC262164 FAS262152:FAY262164 FKO262152:FKU262164 FUK262152:FUQ262164 GEG262152:GEM262164 GOC262152:GOI262164 GXY262152:GYE262164 HHU262152:HIA262164 HRQ262152:HRW262164 IBM262152:IBS262164 ILI262152:ILO262164 IVE262152:IVK262164 JFA262152:JFG262164 JOW262152:JPC262164 JYS262152:JYY262164 KIO262152:KIU262164 KSK262152:KSQ262164 LCG262152:LCM262164 LMC262152:LMI262164 LVY262152:LWE262164 MFU262152:MGA262164 MPQ262152:MPW262164 MZM262152:MZS262164 NJI262152:NJO262164 NTE262152:NTK262164 ODA262152:ODG262164 OMW262152:ONC262164 OWS262152:OWY262164 PGO262152:PGU262164 PQK262152:PQQ262164 QAG262152:QAM262164 QKC262152:QKI262164 QTY262152:QUE262164 RDU262152:REA262164 RNQ262152:RNW262164 RXM262152:RXS262164 SHI262152:SHO262164 SRE262152:SRK262164 TBA262152:TBG262164 TKW262152:TLC262164 TUS262152:TUY262164 UEO262152:UEU262164 UOK262152:UOQ262164 UYG262152:UYM262164 VIC262152:VII262164 VRY262152:VSE262164 WBU262152:WCA262164 WLQ262152:WLW262164 WVM262152:WVS262164 E327688:K327700 JA327688:JG327700 SW327688:TC327700 ACS327688:ACY327700 AMO327688:AMU327700 AWK327688:AWQ327700 BGG327688:BGM327700 BQC327688:BQI327700 BZY327688:CAE327700 CJU327688:CKA327700 CTQ327688:CTW327700 DDM327688:DDS327700 DNI327688:DNO327700 DXE327688:DXK327700 EHA327688:EHG327700 EQW327688:ERC327700 FAS327688:FAY327700 FKO327688:FKU327700 FUK327688:FUQ327700 GEG327688:GEM327700 GOC327688:GOI327700 GXY327688:GYE327700 HHU327688:HIA327700 HRQ327688:HRW327700 IBM327688:IBS327700 ILI327688:ILO327700 IVE327688:IVK327700 JFA327688:JFG327700 JOW327688:JPC327700 JYS327688:JYY327700 KIO327688:KIU327700 KSK327688:KSQ327700 LCG327688:LCM327700 LMC327688:LMI327700 LVY327688:LWE327700 MFU327688:MGA327700 MPQ327688:MPW327700 MZM327688:MZS327700 NJI327688:NJO327700 NTE327688:NTK327700 ODA327688:ODG327700 OMW327688:ONC327700 OWS327688:OWY327700 PGO327688:PGU327700 PQK327688:PQQ327700 QAG327688:QAM327700 QKC327688:QKI327700 QTY327688:QUE327700 RDU327688:REA327700 RNQ327688:RNW327700 RXM327688:RXS327700 SHI327688:SHO327700 SRE327688:SRK327700 TBA327688:TBG327700 TKW327688:TLC327700 TUS327688:TUY327700 UEO327688:UEU327700 UOK327688:UOQ327700 UYG327688:UYM327700 VIC327688:VII327700 VRY327688:VSE327700 WBU327688:WCA327700 WLQ327688:WLW327700 WVM327688:WVS327700 E393224:K393236 JA393224:JG393236 SW393224:TC393236 ACS393224:ACY393236 AMO393224:AMU393236 AWK393224:AWQ393236 BGG393224:BGM393236 BQC393224:BQI393236 BZY393224:CAE393236 CJU393224:CKA393236 CTQ393224:CTW393236 DDM393224:DDS393236 DNI393224:DNO393236 DXE393224:DXK393236 EHA393224:EHG393236 EQW393224:ERC393236 FAS393224:FAY393236 FKO393224:FKU393236 FUK393224:FUQ393236 GEG393224:GEM393236 GOC393224:GOI393236 GXY393224:GYE393236 HHU393224:HIA393236 HRQ393224:HRW393236 IBM393224:IBS393236 ILI393224:ILO393236 IVE393224:IVK393236 JFA393224:JFG393236 JOW393224:JPC393236 JYS393224:JYY393236 KIO393224:KIU393236 KSK393224:KSQ393236 LCG393224:LCM393236 LMC393224:LMI393236 LVY393224:LWE393236 MFU393224:MGA393236 MPQ393224:MPW393236 MZM393224:MZS393236 NJI393224:NJO393236 NTE393224:NTK393236 ODA393224:ODG393236 OMW393224:ONC393236 OWS393224:OWY393236 PGO393224:PGU393236 PQK393224:PQQ393236 QAG393224:QAM393236 QKC393224:QKI393236 QTY393224:QUE393236 RDU393224:REA393236 RNQ393224:RNW393236 RXM393224:RXS393236 SHI393224:SHO393236 SRE393224:SRK393236 TBA393224:TBG393236 TKW393224:TLC393236 TUS393224:TUY393236 UEO393224:UEU393236 UOK393224:UOQ393236 UYG393224:UYM393236 VIC393224:VII393236 VRY393224:VSE393236 WBU393224:WCA393236 WLQ393224:WLW393236 WVM393224:WVS393236 E458760:K458772 JA458760:JG458772 SW458760:TC458772 ACS458760:ACY458772 AMO458760:AMU458772 AWK458760:AWQ458772 BGG458760:BGM458772 BQC458760:BQI458772 BZY458760:CAE458772 CJU458760:CKA458772 CTQ458760:CTW458772 DDM458760:DDS458772 DNI458760:DNO458772 DXE458760:DXK458772 EHA458760:EHG458772 EQW458760:ERC458772 FAS458760:FAY458772 FKO458760:FKU458772 FUK458760:FUQ458772 GEG458760:GEM458772 GOC458760:GOI458772 GXY458760:GYE458772 HHU458760:HIA458772 HRQ458760:HRW458772 IBM458760:IBS458772 ILI458760:ILO458772 IVE458760:IVK458772 JFA458760:JFG458772 JOW458760:JPC458772 JYS458760:JYY458772 KIO458760:KIU458772 KSK458760:KSQ458772 LCG458760:LCM458772 LMC458760:LMI458772 LVY458760:LWE458772 MFU458760:MGA458772 MPQ458760:MPW458772 MZM458760:MZS458772 NJI458760:NJO458772 NTE458760:NTK458772 ODA458760:ODG458772 OMW458760:ONC458772 OWS458760:OWY458772 PGO458760:PGU458772 PQK458760:PQQ458772 QAG458760:QAM458772 QKC458760:QKI458772 QTY458760:QUE458772 RDU458760:REA458772 RNQ458760:RNW458772 RXM458760:RXS458772 SHI458760:SHO458772 SRE458760:SRK458772 TBA458760:TBG458772 TKW458760:TLC458772 TUS458760:TUY458772 UEO458760:UEU458772 UOK458760:UOQ458772 UYG458760:UYM458772 VIC458760:VII458772 VRY458760:VSE458772 WBU458760:WCA458772 WLQ458760:WLW458772 WVM458760:WVS458772 E524296:K524308 JA524296:JG524308 SW524296:TC524308 ACS524296:ACY524308 AMO524296:AMU524308 AWK524296:AWQ524308 BGG524296:BGM524308 BQC524296:BQI524308 BZY524296:CAE524308 CJU524296:CKA524308 CTQ524296:CTW524308 DDM524296:DDS524308 DNI524296:DNO524308 DXE524296:DXK524308 EHA524296:EHG524308 EQW524296:ERC524308 FAS524296:FAY524308 FKO524296:FKU524308 FUK524296:FUQ524308 GEG524296:GEM524308 GOC524296:GOI524308 GXY524296:GYE524308 HHU524296:HIA524308 HRQ524296:HRW524308 IBM524296:IBS524308 ILI524296:ILO524308 IVE524296:IVK524308 JFA524296:JFG524308 JOW524296:JPC524308 JYS524296:JYY524308 KIO524296:KIU524308 KSK524296:KSQ524308 LCG524296:LCM524308 LMC524296:LMI524308 LVY524296:LWE524308 MFU524296:MGA524308 MPQ524296:MPW524308 MZM524296:MZS524308 NJI524296:NJO524308 NTE524296:NTK524308 ODA524296:ODG524308 OMW524296:ONC524308 OWS524296:OWY524308 PGO524296:PGU524308 PQK524296:PQQ524308 QAG524296:QAM524308 QKC524296:QKI524308 QTY524296:QUE524308 RDU524296:REA524308 RNQ524296:RNW524308 RXM524296:RXS524308 SHI524296:SHO524308 SRE524296:SRK524308 TBA524296:TBG524308 TKW524296:TLC524308 TUS524296:TUY524308 UEO524296:UEU524308 UOK524296:UOQ524308 UYG524296:UYM524308 VIC524296:VII524308 VRY524296:VSE524308 WBU524296:WCA524308 WLQ524296:WLW524308 WVM524296:WVS524308 E589832:K589844 JA589832:JG589844 SW589832:TC589844 ACS589832:ACY589844 AMO589832:AMU589844 AWK589832:AWQ589844 BGG589832:BGM589844 BQC589832:BQI589844 BZY589832:CAE589844 CJU589832:CKA589844 CTQ589832:CTW589844 DDM589832:DDS589844 DNI589832:DNO589844 DXE589832:DXK589844 EHA589832:EHG589844 EQW589832:ERC589844 FAS589832:FAY589844 FKO589832:FKU589844 FUK589832:FUQ589844 GEG589832:GEM589844 GOC589832:GOI589844 GXY589832:GYE589844 HHU589832:HIA589844 HRQ589832:HRW589844 IBM589832:IBS589844 ILI589832:ILO589844 IVE589832:IVK589844 JFA589832:JFG589844 JOW589832:JPC589844 JYS589832:JYY589844 KIO589832:KIU589844 KSK589832:KSQ589844 LCG589832:LCM589844 LMC589832:LMI589844 LVY589832:LWE589844 MFU589832:MGA589844 MPQ589832:MPW589844 MZM589832:MZS589844 NJI589832:NJO589844 NTE589832:NTK589844 ODA589832:ODG589844 OMW589832:ONC589844 OWS589832:OWY589844 PGO589832:PGU589844 PQK589832:PQQ589844 QAG589832:QAM589844 QKC589832:QKI589844 QTY589832:QUE589844 RDU589832:REA589844 RNQ589832:RNW589844 RXM589832:RXS589844 SHI589832:SHO589844 SRE589832:SRK589844 TBA589832:TBG589844 TKW589832:TLC589844 TUS589832:TUY589844 UEO589832:UEU589844 UOK589832:UOQ589844 UYG589832:UYM589844 VIC589832:VII589844 VRY589832:VSE589844 WBU589832:WCA589844 WLQ589832:WLW589844 WVM589832:WVS589844 E655368:K655380 JA655368:JG655380 SW655368:TC655380 ACS655368:ACY655380 AMO655368:AMU655380 AWK655368:AWQ655380 BGG655368:BGM655380 BQC655368:BQI655380 BZY655368:CAE655380 CJU655368:CKA655380 CTQ655368:CTW655380 DDM655368:DDS655380 DNI655368:DNO655380 DXE655368:DXK655380 EHA655368:EHG655380 EQW655368:ERC655380 FAS655368:FAY655380 FKO655368:FKU655380 FUK655368:FUQ655380 GEG655368:GEM655380 GOC655368:GOI655380 GXY655368:GYE655380 HHU655368:HIA655380 HRQ655368:HRW655380 IBM655368:IBS655380 ILI655368:ILO655380 IVE655368:IVK655380 JFA655368:JFG655380 JOW655368:JPC655380 JYS655368:JYY655380 KIO655368:KIU655380 KSK655368:KSQ655380 LCG655368:LCM655380 LMC655368:LMI655380 LVY655368:LWE655380 MFU655368:MGA655380 MPQ655368:MPW655380 MZM655368:MZS655380 NJI655368:NJO655380 NTE655368:NTK655380 ODA655368:ODG655380 OMW655368:ONC655380 OWS655368:OWY655380 PGO655368:PGU655380 PQK655368:PQQ655380 QAG655368:QAM655380 QKC655368:QKI655380 QTY655368:QUE655380 RDU655368:REA655380 RNQ655368:RNW655380 RXM655368:RXS655380 SHI655368:SHO655380 SRE655368:SRK655380 TBA655368:TBG655380 TKW655368:TLC655380 TUS655368:TUY655380 UEO655368:UEU655380 UOK655368:UOQ655380 UYG655368:UYM655380 VIC655368:VII655380 VRY655368:VSE655380 WBU655368:WCA655380 WLQ655368:WLW655380 WVM655368:WVS655380 E720904:K720916 JA720904:JG720916 SW720904:TC720916 ACS720904:ACY720916 AMO720904:AMU720916 AWK720904:AWQ720916 BGG720904:BGM720916 BQC720904:BQI720916 BZY720904:CAE720916 CJU720904:CKA720916 CTQ720904:CTW720916 DDM720904:DDS720916 DNI720904:DNO720916 DXE720904:DXK720916 EHA720904:EHG720916 EQW720904:ERC720916 FAS720904:FAY720916 FKO720904:FKU720916 FUK720904:FUQ720916 GEG720904:GEM720916 GOC720904:GOI720916 GXY720904:GYE720916 HHU720904:HIA720916 HRQ720904:HRW720916 IBM720904:IBS720916 ILI720904:ILO720916 IVE720904:IVK720916 JFA720904:JFG720916 JOW720904:JPC720916 JYS720904:JYY720916 KIO720904:KIU720916 KSK720904:KSQ720916 LCG720904:LCM720916 LMC720904:LMI720916 LVY720904:LWE720916 MFU720904:MGA720916 MPQ720904:MPW720916 MZM720904:MZS720916 NJI720904:NJO720916 NTE720904:NTK720916 ODA720904:ODG720916 OMW720904:ONC720916 OWS720904:OWY720916 PGO720904:PGU720916 PQK720904:PQQ720916 QAG720904:QAM720916 QKC720904:QKI720916 QTY720904:QUE720916 RDU720904:REA720916 RNQ720904:RNW720916 RXM720904:RXS720916 SHI720904:SHO720916 SRE720904:SRK720916 TBA720904:TBG720916 TKW720904:TLC720916 TUS720904:TUY720916 UEO720904:UEU720916 UOK720904:UOQ720916 UYG720904:UYM720916 VIC720904:VII720916 VRY720904:VSE720916 WBU720904:WCA720916 WLQ720904:WLW720916 WVM720904:WVS720916 E786440:K786452 JA786440:JG786452 SW786440:TC786452 ACS786440:ACY786452 AMO786440:AMU786452 AWK786440:AWQ786452 BGG786440:BGM786452 BQC786440:BQI786452 BZY786440:CAE786452 CJU786440:CKA786452 CTQ786440:CTW786452 DDM786440:DDS786452 DNI786440:DNO786452 DXE786440:DXK786452 EHA786440:EHG786452 EQW786440:ERC786452 FAS786440:FAY786452 FKO786440:FKU786452 FUK786440:FUQ786452 GEG786440:GEM786452 GOC786440:GOI786452 GXY786440:GYE786452 HHU786440:HIA786452 HRQ786440:HRW786452 IBM786440:IBS786452 ILI786440:ILO786452 IVE786440:IVK786452 JFA786440:JFG786452 JOW786440:JPC786452 JYS786440:JYY786452 KIO786440:KIU786452 KSK786440:KSQ786452 LCG786440:LCM786452 LMC786440:LMI786452 LVY786440:LWE786452 MFU786440:MGA786452 MPQ786440:MPW786452 MZM786440:MZS786452 NJI786440:NJO786452 NTE786440:NTK786452 ODA786440:ODG786452 OMW786440:ONC786452 OWS786440:OWY786452 PGO786440:PGU786452 PQK786440:PQQ786452 QAG786440:QAM786452 QKC786440:QKI786452 QTY786440:QUE786452 RDU786440:REA786452 RNQ786440:RNW786452 RXM786440:RXS786452 SHI786440:SHO786452 SRE786440:SRK786452 TBA786440:TBG786452 TKW786440:TLC786452 TUS786440:TUY786452 UEO786440:UEU786452 UOK786440:UOQ786452 UYG786440:UYM786452 VIC786440:VII786452 VRY786440:VSE786452 WBU786440:WCA786452 WLQ786440:WLW786452 WVM786440:WVS786452 E851976:K851988 JA851976:JG851988 SW851976:TC851988 ACS851976:ACY851988 AMO851976:AMU851988 AWK851976:AWQ851988 BGG851976:BGM851988 BQC851976:BQI851988 BZY851976:CAE851988 CJU851976:CKA851988 CTQ851976:CTW851988 DDM851976:DDS851988 DNI851976:DNO851988 DXE851976:DXK851988 EHA851976:EHG851988 EQW851976:ERC851988 FAS851976:FAY851988 FKO851976:FKU851988 FUK851976:FUQ851988 GEG851976:GEM851988 GOC851976:GOI851988 GXY851976:GYE851988 HHU851976:HIA851988 HRQ851976:HRW851988 IBM851976:IBS851988 ILI851976:ILO851988 IVE851976:IVK851988 JFA851976:JFG851988 JOW851976:JPC851988 JYS851976:JYY851988 KIO851976:KIU851988 KSK851976:KSQ851988 LCG851976:LCM851988 LMC851976:LMI851988 LVY851976:LWE851988 MFU851976:MGA851988 MPQ851976:MPW851988 MZM851976:MZS851988 NJI851976:NJO851988 NTE851976:NTK851988 ODA851976:ODG851988 OMW851976:ONC851988 OWS851976:OWY851988 PGO851976:PGU851988 PQK851976:PQQ851988 QAG851976:QAM851988 QKC851976:QKI851988 QTY851976:QUE851988 RDU851976:REA851988 RNQ851976:RNW851988 RXM851976:RXS851988 SHI851976:SHO851988 SRE851976:SRK851988 TBA851976:TBG851988 TKW851976:TLC851988 TUS851976:TUY851988 UEO851976:UEU851988 UOK851976:UOQ851988 UYG851976:UYM851988 VIC851976:VII851988 VRY851976:VSE851988 WBU851976:WCA851988 WLQ851976:WLW851988 WVM851976:WVS851988 E917512:K917524 JA917512:JG917524 SW917512:TC917524 ACS917512:ACY917524 AMO917512:AMU917524 AWK917512:AWQ917524 BGG917512:BGM917524 BQC917512:BQI917524 BZY917512:CAE917524 CJU917512:CKA917524 CTQ917512:CTW917524 DDM917512:DDS917524 DNI917512:DNO917524 DXE917512:DXK917524 EHA917512:EHG917524 EQW917512:ERC917524 FAS917512:FAY917524 FKO917512:FKU917524 FUK917512:FUQ917524 GEG917512:GEM917524 GOC917512:GOI917524 GXY917512:GYE917524 HHU917512:HIA917524 HRQ917512:HRW917524 IBM917512:IBS917524 ILI917512:ILO917524 IVE917512:IVK917524 JFA917512:JFG917524 JOW917512:JPC917524 JYS917512:JYY917524 KIO917512:KIU917524 KSK917512:KSQ917524 LCG917512:LCM917524 LMC917512:LMI917524 LVY917512:LWE917524 MFU917512:MGA917524 MPQ917512:MPW917524 MZM917512:MZS917524 NJI917512:NJO917524 NTE917512:NTK917524 ODA917512:ODG917524 OMW917512:ONC917524 OWS917512:OWY917524 PGO917512:PGU917524 PQK917512:PQQ917524 QAG917512:QAM917524 QKC917512:QKI917524 QTY917512:QUE917524 RDU917512:REA917524 RNQ917512:RNW917524 RXM917512:RXS917524 SHI917512:SHO917524 SRE917512:SRK917524 TBA917512:TBG917524 TKW917512:TLC917524 TUS917512:TUY917524 UEO917512:UEU917524 UOK917512:UOQ917524 UYG917512:UYM917524 VIC917512:VII917524 VRY917512:VSE917524 WBU917512:WCA917524 WLQ917512:WLW917524 WVM917512:WVS917524 E983048:K983060 JA983048:JG983060 SW983048:TC983060 ACS983048:ACY983060 AMO983048:AMU983060 AWK983048:AWQ983060 BGG983048:BGM983060 BQC983048:BQI983060 BZY983048:CAE983060 CJU983048:CKA983060 CTQ983048:CTW983060 DDM983048:DDS983060 DNI983048:DNO983060 DXE983048:DXK983060 EHA983048:EHG983060 EQW983048:ERC983060 FAS983048:FAY983060 FKO983048:FKU983060 FUK983048:FUQ983060 GEG983048:GEM983060 GOC983048:GOI983060 GXY983048:GYE983060 HHU983048:HIA983060 HRQ983048:HRW983060 IBM983048:IBS983060 ILI983048:ILO983060 IVE983048:IVK983060 JFA983048:JFG983060 JOW983048:JPC983060 JYS983048:JYY983060 KIO983048:KIU983060 KSK983048:KSQ983060 LCG983048:LCM983060 LMC983048:LMI983060 LVY983048:LWE983060 MFU983048:MGA983060 MPQ983048:MPW983060 MZM983048:MZS983060 NJI983048:NJO983060 NTE983048:NTK983060 ODA983048:ODG983060 OMW983048:ONC983060 OWS983048:OWY983060 PGO983048:PGU983060 PQK983048:PQQ983060 QAG983048:QAM983060 QKC983048:QKI983060 QTY983048:QUE983060 RDU983048:REA983060 RNQ983048:RNW983060 RXM983048:RXS983060 SHI983048:SHO983060 SRE983048:SRK983060 TBA983048:TBG983060 TKW983048:TLC983060 TUS983048:TUY983060 UEO983048:UEU983060 UOK983048:UOQ983060 UYG983048:UYM983060 VIC983048:VII983060 VRY983048:VSE983060 WBU983048:WCA983060 WLQ983048:WLW983060 WVM983048:WVS983060">
      <formula1>-1.79769313486231E+100</formula1>
      <formula2>1.79769313486231E+100</formula2>
    </dataValidation>
    <dataValidation type="date" operator="greaterThanOrEqual" allowBlank="1" showInputMessage="1" showErrorMessage="1" sqref="B9:D12 IX9:IZ12 ST9:SV12 ACP9:ACR12 AML9:AMN12 AWH9:AWJ12 BGD9:BGF12 BPZ9:BQB12 BZV9:BZX12 CJR9:CJT12 CTN9:CTP12 DDJ9:DDL12 DNF9:DNH12 DXB9:DXD12 EGX9:EGZ12 EQT9:EQV12 FAP9:FAR12 FKL9:FKN12 FUH9:FUJ12 GED9:GEF12 GNZ9:GOB12 GXV9:GXX12 HHR9:HHT12 HRN9:HRP12 IBJ9:IBL12 ILF9:ILH12 IVB9:IVD12 JEX9:JEZ12 JOT9:JOV12 JYP9:JYR12 KIL9:KIN12 KSH9:KSJ12 LCD9:LCF12 LLZ9:LMB12 LVV9:LVX12 MFR9:MFT12 MPN9:MPP12 MZJ9:MZL12 NJF9:NJH12 NTB9:NTD12 OCX9:OCZ12 OMT9:OMV12 OWP9:OWR12 PGL9:PGN12 PQH9:PQJ12 QAD9:QAF12 QJZ9:QKB12 QTV9:QTX12 RDR9:RDT12 RNN9:RNP12 RXJ9:RXL12 SHF9:SHH12 SRB9:SRD12 TAX9:TAZ12 TKT9:TKV12 TUP9:TUR12 UEL9:UEN12 UOH9:UOJ12 UYD9:UYF12 VHZ9:VIB12 VRV9:VRX12 WBR9:WBT12 WLN9:WLP12 WVJ9:WVL12 B65545:D65548 IX65545:IZ65548 ST65545:SV65548 ACP65545:ACR65548 AML65545:AMN65548 AWH65545:AWJ65548 BGD65545:BGF65548 BPZ65545:BQB65548 BZV65545:BZX65548 CJR65545:CJT65548 CTN65545:CTP65548 DDJ65545:DDL65548 DNF65545:DNH65548 DXB65545:DXD65548 EGX65545:EGZ65548 EQT65545:EQV65548 FAP65545:FAR65548 FKL65545:FKN65548 FUH65545:FUJ65548 GED65545:GEF65548 GNZ65545:GOB65548 GXV65545:GXX65548 HHR65545:HHT65548 HRN65545:HRP65548 IBJ65545:IBL65548 ILF65545:ILH65548 IVB65545:IVD65548 JEX65545:JEZ65548 JOT65545:JOV65548 JYP65545:JYR65548 KIL65545:KIN65548 KSH65545:KSJ65548 LCD65545:LCF65548 LLZ65545:LMB65548 LVV65545:LVX65548 MFR65545:MFT65548 MPN65545:MPP65548 MZJ65545:MZL65548 NJF65545:NJH65548 NTB65545:NTD65548 OCX65545:OCZ65548 OMT65545:OMV65548 OWP65545:OWR65548 PGL65545:PGN65548 PQH65545:PQJ65548 QAD65545:QAF65548 QJZ65545:QKB65548 QTV65545:QTX65548 RDR65545:RDT65548 RNN65545:RNP65548 RXJ65545:RXL65548 SHF65545:SHH65548 SRB65545:SRD65548 TAX65545:TAZ65548 TKT65545:TKV65548 TUP65545:TUR65548 UEL65545:UEN65548 UOH65545:UOJ65548 UYD65545:UYF65548 VHZ65545:VIB65548 VRV65545:VRX65548 WBR65545:WBT65548 WLN65545:WLP65548 WVJ65545:WVL65548 B131081:D131084 IX131081:IZ131084 ST131081:SV131084 ACP131081:ACR131084 AML131081:AMN131084 AWH131081:AWJ131084 BGD131081:BGF131084 BPZ131081:BQB131084 BZV131081:BZX131084 CJR131081:CJT131084 CTN131081:CTP131084 DDJ131081:DDL131084 DNF131081:DNH131084 DXB131081:DXD131084 EGX131081:EGZ131084 EQT131081:EQV131084 FAP131081:FAR131084 FKL131081:FKN131084 FUH131081:FUJ131084 GED131081:GEF131084 GNZ131081:GOB131084 GXV131081:GXX131084 HHR131081:HHT131084 HRN131081:HRP131084 IBJ131081:IBL131084 ILF131081:ILH131084 IVB131081:IVD131084 JEX131081:JEZ131084 JOT131081:JOV131084 JYP131081:JYR131084 KIL131081:KIN131084 KSH131081:KSJ131084 LCD131081:LCF131084 LLZ131081:LMB131084 LVV131081:LVX131084 MFR131081:MFT131084 MPN131081:MPP131084 MZJ131081:MZL131084 NJF131081:NJH131084 NTB131081:NTD131084 OCX131081:OCZ131084 OMT131081:OMV131084 OWP131081:OWR131084 PGL131081:PGN131084 PQH131081:PQJ131084 QAD131081:QAF131084 QJZ131081:QKB131084 QTV131081:QTX131084 RDR131081:RDT131084 RNN131081:RNP131084 RXJ131081:RXL131084 SHF131081:SHH131084 SRB131081:SRD131084 TAX131081:TAZ131084 TKT131081:TKV131084 TUP131081:TUR131084 UEL131081:UEN131084 UOH131081:UOJ131084 UYD131081:UYF131084 VHZ131081:VIB131084 VRV131081:VRX131084 WBR131081:WBT131084 WLN131081:WLP131084 WVJ131081:WVL131084 B196617:D196620 IX196617:IZ196620 ST196617:SV196620 ACP196617:ACR196620 AML196617:AMN196620 AWH196617:AWJ196620 BGD196617:BGF196620 BPZ196617:BQB196620 BZV196617:BZX196620 CJR196617:CJT196620 CTN196617:CTP196620 DDJ196617:DDL196620 DNF196617:DNH196620 DXB196617:DXD196620 EGX196617:EGZ196620 EQT196617:EQV196620 FAP196617:FAR196620 FKL196617:FKN196620 FUH196617:FUJ196620 GED196617:GEF196620 GNZ196617:GOB196620 GXV196617:GXX196620 HHR196617:HHT196620 HRN196617:HRP196620 IBJ196617:IBL196620 ILF196617:ILH196620 IVB196617:IVD196620 JEX196617:JEZ196620 JOT196617:JOV196620 JYP196617:JYR196620 KIL196617:KIN196620 KSH196617:KSJ196620 LCD196617:LCF196620 LLZ196617:LMB196620 LVV196617:LVX196620 MFR196617:MFT196620 MPN196617:MPP196620 MZJ196617:MZL196620 NJF196617:NJH196620 NTB196617:NTD196620 OCX196617:OCZ196620 OMT196617:OMV196620 OWP196617:OWR196620 PGL196617:PGN196620 PQH196617:PQJ196620 QAD196617:QAF196620 QJZ196617:QKB196620 QTV196617:QTX196620 RDR196617:RDT196620 RNN196617:RNP196620 RXJ196617:RXL196620 SHF196617:SHH196620 SRB196617:SRD196620 TAX196617:TAZ196620 TKT196617:TKV196620 TUP196617:TUR196620 UEL196617:UEN196620 UOH196617:UOJ196620 UYD196617:UYF196620 VHZ196617:VIB196620 VRV196617:VRX196620 WBR196617:WBT196620 WLN196617:WLP196620 WVJ196617:WVL196620 B262153:D262156 IX262153:IZ262156 ST262153:SV262156 ACP262153:ACR262156 AML262153:AMN262156 AWH262153:AWJ262156 BGD262153:BGF262156 BPZ262153:BQB262156 BZV262153:BZX262156 CJR262153:CJT262156 CTN262153:CTP262156 DDJ262153:DDL262156 DNF262153:DNH262156 DXB262153:DXD262156 EGX262153:EGZ262156 EQT262153:EQV262156 FAP262153:FAR262156 FKL262153:FKN262156 FUH262153:FUJ262156 GED262153:GEF262156 GNZ262153:GOB262156 GXV262153:GXX262156 HHR262153:HHT262156 HRN262153:HRP262156 IBJ262153:IBL262156 ILF262153:ILH262156 IVB262153:IVD262156 JEX262153:JEZ262156 JOT262153:JOV262156 JYP262153:JYR262156 KIL262153:KIN262156 KSH262153:KSJ262156 LCD262153:LCF262156 LLZ262153:LMB262156 LVV262153:LVX262156 MFR262153:MFT262156 MPN262153:MPP262156 MZJ262153:MZL262156 NJF262153:NJH262156 NTB262153:NTD262156 OCX262153:OCZ262156 OMT262153:OMV262156 OWP262153:OWR262156 PGL262153:PGN262156 PQH262153:PQJ262156 QAD262153:QAF262156 QJZ262153:QKB262156 QTV262153:QTX262156 RDR262153:RDT262156 RNN262153:RNP262156 RXJ262153:RXL262156 SHF262153:SHH262156 SRB262153:SRD262156 TAX262153:TAZ262156 TKT262153:TKV262156 TUP262153:TUR262156 UEL262153:UEN262156 UOH262153:UOJ262156 UYD262153:UYF262156 VHZ262153:VIB262156 VRV262153:VRX262156 WBR262153:WBT262156 WLN262153:WLP262156 WVJ262153:WVL262156 B327689:D327692 IX327689:IZ327692 ST327689:SV327692 ACP327689:ACR327692 AML327689:AMN327692 AWH327689:AWJ327692 BGD327689:BGF327692 BPZ327689:BQB327692 BZV327689:BZX327692 CJR327689:CJT327692 CTN327689:CTP327692 DDJ327689:DDL327692 DNF327689:DNH327692 DXB327689:DXD327692 EGX327689:EGZ327692 EQT327689:EQV327692 FAP327689:FAR327692 FKL327689:FKN327692 FUH327689:FUJ327692 GED327689:GEF327692 GNZ327689:GOB327692 GXV327689:GXX327692 HHR327689:HHT327692 HRN327689:HRP327692 IBJ327689:IBL327692 ILF327689:ILH327692 IVB327689:IVD327692 JEX327689:JEZ327692 JOT327689:JOV327692 JYP327689:JYR327692 KIL327689:KIN327692 KSH327689:KSJ327692 LCD327689:LCF327692 LLZ327689:LMB327692 LVV327689:LVX327692 MFR327689:MFT327692 MPN327689:MPP327692 MZJ327689:MZL327692 NJF327689:NJH327692 NTB327689:NTD327692 OCX327689:OCZ327692 OMT327689:OMV327692 OWP327689:OWR327692 PGL327689:PGN327692 PQH327689:PQJ327692 QAD327689:QAF327692 QJZ327689:QKB327692 QTV327689:QTX327692 RDR327689:RDT327692 RNN327689:RNP327692 RXJ327689:RXL327692 SHF327689:SHH327692 SRB327689:SRD327692 TAX327689:TAZ327692 TKT327689:TKV327692 TUP327689:TUR327692 UEL327689:UEN327692 UOH327689:UOJ327692 UYD327689:UYF327692 VHZ327689:VIB327692 VRV327689:VRX327692 WBR327689:WBT327692 WLN327689:WLP327692 WVJ327689:WVL327692 B393225:D393228 IX393225:IZ393228 ST393225:SV393228 ACP393225:ACR393228 AML393225:AMN393228 AWH393225:AWJ393228 BGD393225:BGF393228 BPZ393225:BQB393228 BZV393225:BZX393228 CJR393225:CJT393228 CTN393225:CTP393228 DDJ393225:DDL393228 DNF393225:DNH393228 DXB393225:DXD393228 EGX393225:EGZ393228 EQT393225:EQV393228 FAP393225:FAR393228 FKL393225:FKN393228 FUH393225:FUJ393228 GED393225:GEF393228 GNZ393225:GOB393228 GXV393225:GXX393228 HHR393225:HHT393228 HRN393225:HRP393228 IBJ393225:IBL393228 ILF393225:ILH393228 IVB393225:IVD393228 JEX393225:JEZ393228 JOT393225:JOV393228 JYP393225:JYR393228 KIL393225:KIN393228 KSH393225:KSJ393228 LCD393225:LCF393228 LLZ393225:LMB393228 LVV393225:LVX393228 MFR393225:MFT393228 MPN393225:MPP393228 MZJ393225:MZL393228 NJF393225:NJH393228 NTB393225:NTD393228 OCX393225:OCZ393228 OMT393225:OMV393228 OWP393225:OWR393228 PGL393225:PGN393228 PQH393225:PQJ393228 QAD393225:QAF393228 QJZ393225:QKB393228 QTV393225:QTX393228 RDR393225:RDT393228 RNN393225:RNP393228 RXJ393225:RXL393228 SHF393225:SHH393228 SRB393225:SRD393228 TAX393225:TAZ393228 TKT393225:TKV393228 TUP393225:TUR393228 UEL393225:UEN393228 UOH393225:UOJ393228 UYD393225:UYF393228 VHZ393225:VIB393228 VRV393225:VRX393228 WBR393225:WBT393228 WLN393225:WLP393228 WVJ393225:WVL393228 B458761:D458764 IX458761:IZ458764 ST458761:SV458764 ACP458761:ACR458764 AML458761:AMN458764 AWH458761:AWJ458764 BGD458761:BGF458764 BPZ458761:BQB458764 BZV458761:BZX458764 CJR458761:CJT458764 CTN458761:CTP458764 DDJ458761:DDL458764 DNF458761:DNH458764 DXB458761:DXD458764 EGX458761:EGZ458764 EQT458761:EQV458764 FAP458761:FAR458764 FKL458761:FKN458764 FUH458761:FUJ458764 GED458761:GEF458764 GNZ458761:GOB458764 GXV458761:GXX458764 HHR458761:HHT458764 HRN458761:HRP458764 IBJ458761:IBL458764 ILF458761:ILH458764 IVB458761:IVD458764 JEX458761:JEZ458764 JOT458761:JOV458764 JYP458761:JYR458764 KIL458761:KIN458764 KSH458761:KSJ458764 LCD458761:LCF458764 LLZ458761:LMB458764 LVV458761:LVX458764 MFR458761:MFT458764 MPN458761:MPP458764 MZJ458761:MZL458764 NJF458761:NJH458764 NTB458761:NTD458764 OCX458761:OCZ458764 OMT458761:OMV458764 OWP458761:OWR458764 PGL458761:PGN458764 PQH458761:PQJ458764 QAD458761:QAF458764 QJZ458761:QKB458764 QTV458761:QTX458764 RDR458761:RDT458764 RNN458761:RNP458764 RXJ458761:RXL458764 SHF458761:SHH458764 SRB458761:SRD458764 TAX458761:TAZ458764 TKT458761:TKV458764 TUP458761:TUR458764 UEL458761:UEN458764 UOH458761:UOJ458764 UYD458761:UYF458764 VHZ458761:VIB458764 VRV458761:VRX458764 WBR458761:WBT458764 WLN458761:WLP458764 WVJ458761:WVL458764 B524297:D524300 IX524297:IZ524300 ST524297:SV524300 ACP524297:ACR524300 AML524297:AMN524300 AWH524297:AWJ524300 BGD524297:BGF524300 BPZ524297:BQB524300 BZV524297:BZX524300 CJR524297:CJT524300 CTN524297:CTP524300 DDJ524297:DDL524300 DNF524297:DNH524300 DXB524297:DXD524300 EGX524297:EGZ524300 EQT524297:EQV524300 FAP524297:FAR524300 FKL524297:FKN524300 FUH524297:FUJ524300 GED524297:GEF524300 GNZ524297:GOB524300 GXV524297:GXX524300 HHR524297:HHT524300 HRN524297:HRP524300 IBJ524297:IBL524300 ILF524297:ILH524300 IVB524297:IVD524300 JEX524297:JEZ524300 JOT524297:JOV524300 JYP524297:JYR524300 KIL524297:KIN524300 KSH524297:KSJ524300 LCD524297:LCF524300 LLZ524297:LMB524300 LVV524297:LVX524300 MFR524297:MFT524300 MPN524297:MPP524300 MZJ524297:MZL524300 NJF524297:NJH524300 NTB524297:NTD524300 OCX524297:OCZ524300 OMT524297:OMV524300 OWP524297:OWR524300 PGL524297:PGN524300 PQH524297:PQJ524300 QAD524297:QAF524300 QJZ524297:QKB524300 QTV524297:QTX524300 RDR524297:RDT524300 RNN524297:RNP524300 RXJ524297:RXL524300 SHF524297:SHH524300 SRB524297:SRD524300 TAX524297:TAZ524300 TKT524297:TKV524300 TUP524297:TUR524300 UEL524297:UEN524300 UOH524297:UOJ524300 UYD524297:UYF524300 VHZ524297:VIB524300 VRV524297:VRX524300 WBR524297:WBT524300 WLN524297:WLP524300 WVJ524297:WVL524300 B589833:D589836 IX589833:IZ589836 ST589833:SV589836 ACP589833:ACR589836 AML589833:AMN589836 AWH589833:AWJ589836 BGD589833:BGF589836 BPZ589833:BQB589836 BZV589833:BZX589836 CJR589833:CJT589836 CTN589833:CTP589836 DDJ589833:DDL589836 DNF589833:DNH589836 DXB589833:DXD589836 EGX589833:EGZ589836 EQT589833:EQV589836 FAP589833:FAR589836 FKL589833:FKN589836 FUH589833:FUJ589836 GED589833:GEF589836 GNZ589833:GOB589836 GXV589833:GXX589836 HHR589833:HHT589836 HRN589833:HRP589836 IBJ589833:IBL589836 ILF589833:ILH589836 IVB589833:IVD589836 JEX589833:JEZ589836 JOT589833:JOV589836 JYP589833:JYR589836 KIL589833:KIN589836 KSH589833:KSJ589836 LCD589833:LCF589836 LLZ589833:LMB589836 LVV589833:LVX589836 MFR589833:MFT589836 MPN589833:MPP589836 MZJ589833:MZL589836 NJF589833:NJH589836 NTB589833:NTD589836 OCX589833:OCZ589836 OMT589833:OMV589836 OWP589833:OWR589836 PGL589833:PGN589836 PQH589833:PQJ589836 QAD589833:QAF589836 QJZ589833:QKB589836 QTV589833:QTX589836 RDR589833:RDT589836 RNN589833:RNP589836 RXJ589833:RXL589836 SHF589833:SHH589836 SRB589833:SRD589836 TAX589833:TAZ589836 TKT589833:TKV589836 TUP589833:TUR589836 UEL589833:UEN589836 UOH589833:UOJ589836 UYD589833:UYF589836 VHZ589833:VIB589836 VRV589833:VRX589836 WBR589833:WBT589836 WLN589833:WLP589836 WVJ589833:WVL589836 B655369:D655372 IX655369:IZ655372 ST655369:SV655372 ACP655369:ACR655372 AML655369:AMN655372 AWH655369:AWJ655372 BGD655369:BGF655372 BPZ655369:BQB655372 BZV655369:BZX655372 CJR655369:CJT655372 CTN655369:CTP655372 DDJ655369:DDL655372 DNF655369:DNH655372 DXB655369:DXD655372 EGX655369:EGZ655372 EQT655369:EQV655372 FAP655369:FAR655372 FKL655369:FKN655372 FUH655369:FUJ655372 GED655369:GEF655372 GNZ655369:GOB655372 GXV655369:GXX655372 HHR655369:HHT655372 HRN655369:HRP655372 IBJ655369:IBL655372 ILF655369:ILH655372 IVB655369:IVD655372 JEX655369:JEZ655372 JOT655369:JOV655372 JYP655369:JYR655372 KIL655369:KIN655372 KSH655369:KSJ655372 LCD655369:LCF655372 LLZ655369:LMB655372 LVV655369:LVX655372 MFR655369:MFT655372 MPN655369:MPP655372 MZJ655369:MZL655372 NJF655369:NJH655372 NTB655369:NTD655372 OCX655369:OCZ655372 OMT655369:OMV655372 OWP655369:OWR655372 PGL655369:PGN655372 PQH655369:PQJ655372 QAD655369:QAF655372 QJZ655369:QKB655372 QTV655369:QTX655372 RDR655369:RDT655372 RNN655369:RNP655372 RXJ655369:RXL655372 SHF655369:SHH655372 SRB655369:SRD655372 TAX655369:TAZ655372 TKT655369:TKV655372 TUP655369:TUR655372 UEL655369:UEN655372 UOH655369:UOJ655372 UYD655369:UYF655372 VHZ655369:VIB655372 VRV655369:VRX655372 WBR655369:WBT655372 WLN655369:WLP655372 WVJ655369:WVL655372 B720905:D720908 IX720905:IZ720908 ST720905:SV720908 ACP720905:ACR720908 AML720905:AMN720908 AWH720905:AWJ720908 BGD720905:BGF720908 BPZ720905:BQB720908 BZV720905:BZX720908 CJR720905:CJT720908 CTN720905:CTP720908 DDJ720905:DDL720908 DNF720905:DNH720908 DXB720905:DXD720908 EGX720905:EGZ720908 EQT720905:EQV720908 FAP720905:FAR720908 FKL720905:FKN720908 FUH720905:FUJ720908 GED720905:GEF720908 GNZ720905:GOB720908 GXV720905:GXX720908 HHR720905:HHT720908 HRN720905:HRP720908 IBJ720905:IBL720908 ILF720905:ILH720908 IVB720905:IVD720908 JEX720905:JEZ720908 JOT720905:JOV720908 JYP720905:JYR720908 KIL720905:KIN720908 KSH720905:KSJ720908 LCD720905:LCF720908 LLZ720905:LMB720908 LVV720905:LVX720908 MFR720905:MFT720908 MPN720905:MPP720908 MZJ720905:MZL720908 NJF720905:NJH720908 NTB720905:NTD720908 OCX720905:OCZ720908 OMT720905:OMV720908 OWP720905:OWR720908 PGL720905:PGN720908 PQH720905:PQJ720908 QAD720905:QAF720908 QJZ720905:QKB720908 QTV720905:QTX720908 RDR720905:RDT720908 RNN720905:RNP720908 RXJ720905:RXL720908 SHF720905:SHH720908 SRB720905:SRD720908 TAX720905:TAZ720908 TKT720905:TKV720908 TUP720905:TUR720908 UEL720905:UEN720908 UOH720905:UOJ720908 UYD720905:UYF720908 VHZ720905:VIB720908 VRV720905:VRX720908 WBR720905:WBT720908 WLN720905:WLP720908 WVJ720905:WVL720908 B786441:D786444 IX786441:IZ786444 ST786441:SV786444 ACP786441:ACR786444 AML786441:AMN786444 AWH786441:AWJ786444 BGD786441:BGF786444 BPZ786441:BQB786444 BZV786441:BZX786444 CJR786441:CJT786444 CTN786441:CTP786444 DDJ786441:DDL786444 DNF786441:DNH786444 DXB786441:DXD786444 EGX786441:EGZ786444 EQT786441:EQV786444 FAP786441:FAR786444 FKL786441:FKN786444 FUH786441:FUJ786444 GED786441:GEF786444 GNZ786441:GOB786444 GXV786441:GXX786444 HHR786441:HHT786444 HRN786441:HRP786444 IBJ786441:IBL786444 ILF786441:ILH786444 IVB786441:IVD786444 JEX786441:JEZ786444 JOT786441:JOV786444 JYP786441:JYR786444 KIL786441:KIN786444 KSH786441:KSJ786444 LCD786441:LCF786444 LLZ786441:LMB786444 LVV786441:LVX786444 MFR786441:MFT786444 MPN786441:MPP786444 MZJ786441:MZL786444 NJF786441:NJH786444 NTB786441:NTD786444 OCX786441:OCZ786444 OMT786441:OMV786444 OWP786441:OWR786444 PGL786441:PGN786444 PQH786441:PQJ786444 QAD786441:QAF786444 QJZ786441:QKB786444 QTV786441:QTX786444 RDR786441:RDT786444 RNN786441:RNP786444 RXJ786441:RXL786444 SHF786441:SHH786444 SRB786441:SRD786444 TAX786441:TAZ786444 TKT786441:TKV786444 TUP786441:TUR786444 UEL786441:UEN786444 UOH786441:UOJ786444 UYD786441:UYF786444 VHZ786441:VIB786444 VRV786441:VRX786444 WBR786441:WBT786444 WLN786441:WLP786444 WVJ786441:WVL786444 B851977:D851980 IX851977:IZ851980 ST851977:SV851980 ACP851977:ACR851980 AML851977:AMN851980 AWH851977:AWJ851980 BGD851977:BGF851980 BPZ851977:BQB851980 BZV851977:BZX851980 CJR851977:CJT851980 CTN851977:CTP851980 DDJ851977:DDL851980 DNF851977:DNH851980 DXB851977:DXD851980 EGX851977:EGZ851980 EQT851977:EQV851980 FAP851977:FAR851980 FKL851977:FKN851980 FUH851977:FUJ851980 GED851977:GEF851980 GNZ851977:GOB851980 GXV851977:GXX851980 HHR851977:HHT851980 HRN851977:HRP851980 IBJ851977:IBL851980 ILF851977:ILH851980 IVB851977:IVD851980 JEX851977:JEZ851980 JOT851977:JOV851980 JYP851977:JYR851980 KIL851977:KIN851980 KSH851977:KSJ851980 LCD851977:LCF851980 LLZ851977:LMB851980 LVV851977:LVX851980 MFR851977:MFT851980 MPN851977:MPP851980 MZJ851977:MZL851980 NJF851977:NJH851980 NTB851977:NTD851980 OCX851977:OCZ851980 OMT851977:OMV851980 OWP851977:OWR851980 PGL851977:PGN851980 PQH851977:PQJ851980 QAD851977:QAF851980 QJZ851977:QKB851980 QTV851977:QTX851980 RDR851977:RDT851980 RNN851977:RNP851980 RXJ851977:RXL851980 SHF851977:SHH851980 SRB851977:SRD851980 TAX851977:TAZ851980 TKT851977:TKV851980 TUP851977:TUR851980 UEL851977:UEN851980 UOH851977:UOJ851980 UYD851977:UYF851980 VHZ851977:VIB851980 VRV851977:VRX851980 WBR851977:WBT851980 WLN851977:WLP851980 WVJ851977:WVL851980 B917513:D917516 IX917513:IZ917516 ST917513:SV917516 ACP917513:ACR917516 AML917513:AMN917516 AWH917513:AWJ917516 BGD917513:BGF917516 BPZ917513:BQB917516 BZV917513:BZX917516 CJR917513:CJT917516 CTN917513:CTP917516 DDJ917513:DDL917516 DNF917513:DNH917516 DXB917513:DXD917516 EGX917513:EGZ917516 EQT917513:EQV917516 FAP917513:FAR917516 FKL917513:FKN917516 FUH917513:FUJ917516 GED917513:GEF917516 GNZ917513:GOB917516 GXV917513:GXX917516 HHR917513:HHT917516 HRN917513:HRP917516 IBJ917513:IBL917516 ILF917513:ILH917516 IVB917513:IVD917516 JEX917513:JEZ917516 JOT917513:JOV917516 JYP917513:JYR917516 KIL917513:KIN917516 KSH917513:KSJ917516 LCD917513:LCF917516 LLZ917513:LMB917516 LVV917513:LVX917516 MFR917513:MFT917516 MPN917513:MPP917516 MZJ917513:MZL917516 NJF917513:NJH917516 NTB917513:NTD917516 OCX917513:OCZ917516 OMT917513:OMV917516 OWP917513:OWR917516 PGL917513:PGN917516 PQH917513:PQJ917516 QAD917513:QAF917516 QJZ917513:QKB917516 QTV917513:QTX917516 RDR917513:RDT917516 RNN917513:RNP917516 RXJ917513:RXL917516 SHF917513:SHH917516 SRB917513:SRD917516 TAX917513:TAZ917516 TKT917513:TKV917516 TUP917513:TUR917516 UEL917513:UEN917516 UOH917513:UOJ917516 UYD917513:UYF917516 VHZ917513:VIB917516 VRV917513:VRX917516 WBR917513:WBT917516 WLN917513:WLP917516 WVJ917513:WVL917516 B983049:D983052 IX983049:IZ983052 ST983049:SV983052 ACP983049:ACR983052 AML983049:AMN983052 AWH983049:AWJ983052 BGD983049:BGF983052 BPZ983049:BQB983052 BZV983049:BZX983052 CJR983049:CJT983052 CTN983049:CTP983052 DDJ983049:DDL983052 DNF983049:DNH983052 DXB983049:DXD983052 EGX983049:EGZ983052 EQT983049:EQV983052 FAP983049:FAR983052 FKL983049:FKN983052 FUH983049:FUJ983052 GED983049:GEF983052 GNZ983049:GOB983052 GXV983049:GXX983052 HHR983049:HHT983052 HRN983049:HRP983052 IBJ983049:IBL983052 ILF983049:ILH983052 IVB983049:IVD983052 JEX983049:JEZ983052 JOT983049:JOV983052 JYP983049:JYR983052 KIL983049:KIN983052 KSH983049:KSJ983052 LCD983049:LCF983052 LLZ983049:LMB983052 LVV983049:LVX983052 MFR983049:MFT983052 MPN983049:MPP983052 MZJ983049:MZL983052 NJF983049:NJH983052 NTB983049:NTD983052 OCX983049:OCZ983052 OMT983049:OMV983052 OWP983049:OWR983052 PGL983049:PGN983052 PQH983049:PQJ983052 QAD983049:QAF983052 QJZ983049:QKB983052 QTV983049:QTX983052 RDR983049:RDT983052 RNN983049:RNP983052 RXJ983049:RXL983052 SHF983049:SHH983052 SRB983049:SRD983052 TAX983049:TAZ983052 TKT983049:TKV983052 TUP983049:TUR983052 UEL983049:UEN983052 UOH983049:UOJ983052 UYD983049:UYF983052 VHZ983049:VIB983052 VRV983049:VRX983052 WBR983049:WBT983052 WLN983049:WLP983052 WVJ983049:WVL983052 B15:D18 IX15:IZ18 ST15:SV18 ACP15:ACR18 AML15:AMN18 AWH15:AWJ18 BGD15:BGF18 BPZ15:BQB18 BZV15:BZX18 CJR15:CJT18 CTN15:CTP18 DDJ15:DDL18 DNF15:DNH18 DXB15:DXD18 EGX15:EGZ18 EQT15:EQV18 FAP15:FAR18 FKL15:FKN18 FUH15:FUJ18 GED15:GEF18 GNZ15:GOB18 GXV15:GXX18 HHR15:HHT18 HRN15:HRP18 IBJ15:IBL18 ILF15:ILH18 IVB15:IVD18 JEX15:JEZ18 JOT15:JOV18 JYP15:JYR18 KIL15:KIN18 KSH15:KSJ18 LCD15:LCF18 LLZ15:LMB18 LVV15:LVX18 MFR15:MFT18 MPN15:MPP18 MZJ15:MZL18 NJF15:NJH18 NTB15:NTD18 OCX15:OCZ18 OMT15:OMV18 OWP15:OWR18 PGL15:PGN18 PQH15:PQJ18 QAD15:QAF18 QJZ15:QKB18 QTV15:QTX18 RDR15:RDT18 RNN15:RNP18 RXJ15:RXL18 SHF15:SHH18 SRB15:SRD18 TAX15:TAZ18 TKT15:TKV18 TUP15:TUR18 UEL15:UEN18 UOH15:UOJ18 UYD15:UYF18 VHZ15:VIB18 VRV15:VRX18 WBR15:WBT18 WLN15:WLP18 WVJ15:WVL18 B65551:D65554 IX65551:IZ65554 ST65551:SV65554 ACP65551:ACR65554 AML65551:AMN65554 AWH65551:AWJ65554 BGD65551:BGF65554 BPZ65551:BQB65554 BZV65551:BZX65554 CJR65551:CJT65554 CTN65551:CTP65554 DDJ65551:DDL65554 DNF65551:DNH65554 DXB65551:DXD65554 EGX65551:EGZ65554 EQT65551:EQV65554 FAP65551:FAR65554 FKL65551:FKN65554 FUH65551:FUJ65554 GED65551:GEF65554 GNZ65551:GOB65554 GXV65551:GXX65554 HHR65551:HHT65554 HRN65551:HRP65554 IBJ65551:IBL65554 ILF65551:ILH65554 IVB65551:IVD65554 JEX65551:JEZ65554 JOT65551:JOV65554 JYP65551:JYR65554 KIL65551:KIN65554 KSH65551:KSJ65554 LCD65551:LCF65554 LLZ65551:LMB65554 LVV65551:LVX65554 MFR65551:MFT65554 MPN65551:MPP65554 MZJ65551:MZL65554 NJF65551:NJH65554 NTB65551:NTD65554 OCX65551:OCZ65554 OMT65551:OMV65554 OWP65551:OWR65554 PGL65551:PGN65554 PQH65551:PQJ65554 QAD65551:QAF65554 QJZ65551:QKB65554 QTV65551:QTX65554 RDR65551:RDT65554 RNN65551:RNP65554 RXJ65551:RXL65554 SHF65551:SHH65554 SRB65551:SRD65554 TAX65551:TAZ65554 TKT65551:TKV65554 TUP65551:TUR65554 UEL65551:UEN65554 UOH65551:UOJ65554 UYD65551:UYF65554 VHZ65551:VIB65554 VRV65551:VRX65554 WBR65551:WBT65554 WLN65551:WLP65554 WVJ65551:WVL65554 B131087:D131090 IX131087:IZ131090 ST131087:SV131090 ACP131087:ACR131090 AML131087:AMN131090 AWH131087:AWJ131090 BGD131087:BGF131090 BPZ131087:BQB131090 BZV131087:BZX131090 CJR131087:CJT131090 CTN131087:CTP131090 DDJ131087:DDL131090 DNF131087:DNH131090 DXB131087:DXD131090 EGX131087:EGZ131090 EQT131087:EQV131090 FAP131087:FAR131090 FKL131087:FKN131090 FUH131087:FUJ131090 GED131087:GEF131090 GNZ131087:GOB131090 GXV131087:GXX131090 HHR131087:HHT131090 HRN131087:HRP131090 IBJ131087:IBL131090 ILF131087:ILH131090 IVB131087:IVD131090 JEX131087:JEZ131090 JOT131087:JOV131090 JYP131087:JYR131090 KIL131087:KIN131090 KSH131087:KSJ131090 LCD131087:LCF131090 LLZ131087:LMB131090 LVV131087:LVX131090 MFR131087:MFT131090 MPN131087:MPP131090 MZJ131087:MZL131090 NJF131087:NJH131090 NTB131087:NTD131090 OCX131087:OCZ131090 OMT131087:OMV131090 OWP131087:OWR131090 PGL131087:PGN131090 PQH131087:PQJ131090 QAD131087:QAF131090 QJZ131087:QKB131090 QTV131087:QTX131090 RDR131087:RDT131090 RNN131087:RNP131090 RXJ131087:RXL131090 SHF131087:SHH131090 SRB131087:SRD131090 TAX131087:TAZ131090 TKT131087:TKV131090 TUP131087:TUR131090 UEL131087:UEN131090 UOH131087:UOJ131090 UYD131087:UYF131090 VHZ131087:VIB131090 VRV131087:VRX131090 WBR131087:WBT131090 WLN131087:WLP131090 WVJ131087:WVL131090 B196623:D196626 IX196623:IZ196626 ST196623:SV196626 ACP196623:ACR196626 AML196623:AMN196626 AWH196623:AWJ196626 BGD196623:BGF196626 BPZ196623:BQB196626 BZV196623:BZX196626 CJR196623:CJT196626 CTN196623:CTP196626 DDJ196623:DDL196626 DNF196623:DNH196626 DXB196623:DXD196626 EGX196623:EGZ196626 EQT196623:EQV196626 FAP196623:FAR196626 FKL196623:FKN196626 FUH196623:FUJ196626 GED196623:GEF196626 GNZ196623:GOB196626 GXV196623:GXX196626 HHR196623:HHT196626 HRN196623:HRP196626 IBJ196623:IBL196626 ILF196623:ILH196626 IVB196623:IVD196626 JEX196623:JEZ196626 JOT196623:JOV196626 JYP196623:JYR196626 KIL196623:KIN196626 KSH196623:KSJ196626 LCD196623:LCF196626 LLZ196623:LMB196626 LVV196623:LVX196626 MFR196623:MFT196626 MPN196623:MPP196626 MZJ196623:MZL196626 NJF196623:NJH196626 NTB196623:NTD196626 OCX196623:OCZ196626 OMT196623:OMV196626 OWP196623:OWR196626 PGL196623:PGN196626 PQH196623:PQJ196626 QAD196623:QAF196626 QJZ196623:QKB196626 QTV196623:QTX196626 RDR196623:RDT196626 RNN196623:RNP196626 RXJ196623:RXL196626 SHF196623:SHH196626 SRB196623:SRD196626 TAX196623:TAZ196626 TKT196623:TKV196626 TUP196623:TUR196626 UEL196623:UEN196626 UOH196623:UOJ196626 UYD196623:UYF196626 VHZ196623:VIB196626 VRV196623:VRX196626 WBR196623:WBT196626 WLN196623:WLP196626 WVJ196623:WVL196626 B262159:D262162 IX262159:IZ262162 ST262159:SV262162 ACP262159:ACR262162 AML262159:AMN262162 AWH262159:AWJ262162 BGD262159:BGF262162 BPZ262159:BQB262162 BZV262159:BZX262162 CJR262159:CJT262162 CTN262159:CTP262162 DDJ262159:DDL262162 DNF262159:DNH262162 DXB262159:DXD262162 EGX262159:EGZ262162 EQT262159:EQV262162 FAP262159:FAR262162 FKL262159:FKN262162 FUH262159:FUJ262162 GED262159:GEF262162 GNZ262159:GOB262162 GXV262159:GXX262162 HHR262159:HHT262162 HRN262159:HRP262162 IBJ262159:IBL262162 ILF262159:ILH262162 IVB262159:IVD262162 JEX262159:JEZ262162 JOT262159:JOV262162 JYP262159:JYR262162 KIL262159:KIN262162 KSH262159:KSJ262162 LCD262159:LCF262162 LLZ262159:LMB262162 LVV262159:LVX262162 MFR262159:MFT262162 MPN262159:MPP262162 MZJ262159:MZL262162 NJF262159:NJH262162 NTB262159:NTD262162 OCX262159:OCZ262162 OMT262159:OMV262162 OWP262159:OWR262162 PGL262159:PGN262162 PQH262159:PQJ262162 QAD262159:QAF262162 QJZ262159:QKB262162 QTV262159:QTX262162 RDR262159:RDT262162 RNN262159:RNP262162 RXJ262159:RXL262162 SHF262159:SHH262162 SRB262159:SRD262162 TAX262159:TAZ262162 TKT262159:TKV262162 TUP262159:TUR262162 UEL262159:UEN262162 UOH262159:UOJ262162 UYD262159:UYF262162 VHZ262159:VIB262162 VRV262159:VRX262162 WBR262159:WBT262162 WLN262159:WLP262162 WVJ262159:WVL262162 B327695:D327698 IX327695:IZ327698 ST327695:SV327698 ACP327695:ACR327698 AML327695:AMN327698 AWH327695:AWJ327698 BGD327695:BGF327698 BPZ327695:BQB327698 BZV327695:BZX327698 CJR327695:CJT327698 CTN327695:CTP327698 DDJ327695:DDL327698 DNF327695:DNH327698 DXB327695:DXD327698 EGX327695:EGZ327698 EQT327695:EQV327698 FAP327695:FAR327698 FKL327695:FKN327698 FUH327695:FUJ327698 GED327695:GEF327698 GNZ327695:GOB327698 GXV327695:GXX327698 HHR327695:HHT327698 HRN327695:HRP327698 IBJ327695:IBL327698 ILF327695:ILH327698 IVB327695:IVD327698 JEX327695:JEZ327698 JOT327695:JOV327698 JYP327695:JYR327698 KIL327695:KIN327698 KSH327695:KSJ327698 LCD327695:LCF327698 LLZ327695:LMB327698 LVV327695:LVX327698 MFR327695:MFT327698 MPN327695:MPP327698 MZJ327695:MZL327698 NJF327695:NJH327698 NTB327695:NTD327698 OCX327695:OCZ327698 OMT327695:OMV327698 OWP327695:OWR327698 PGL327695:PGN327698 PQH327695:PQJ327698 QAD327695:QAF327698 QJZ327695:QKB327698 QTV327695:QTX327698 RDR327695:RDT327698 RNN327695:RNP327698 RXJ327695:RXL327698 SHF327695:SHH327698 SRB327695:SRD327698 TAX327695:TAZ327698 TKT327695:TKV327698 TUP327695:TUR327698 UEL327695:UEN327698 UOH327695:UOJ327698 UYD327695:UYF327698 VHZ327695:VIB327698 VRV327695:VRX327698 WBR327695:WBT327698 WLN327695:WLP327698 WVJ327695:WVL327698 B393231:D393234 IX393231:IZ393234 ST393231:SV393234 ACP393231:ACR393234 AML393231:AMN393234 AWH393231:AWJ393234 BGD393231:BGF393234 BPZ393231:BQB393234 BZV393231:BZX393234 CJR393231:CJT393234 CTN393231:CTP393234 DDJ393231:DDL393234 DNF393231:DNH393234 DXB393231:DXD393234 EGX393231:EGZ393234 EQT393231:EQV393234 FAP393231:FAR393234 FKL393231:FKN393234 FUH393231:FUJ393234 GED393231:GEF393234 GNZ393231:GOB393234 GXV393231:GXX393234 HHR393231:HHT393234 HRN393231:HRP393234 IBJ393231:IBL393234 ILF393231:ILH393234 IVB393231:IVD393234 JEX393231:JEZ393234 JOT393231:JOV393234 JYP393231:JYR393234 KIL393231:KIN393234 KSH393231:KSJ393234 LCD393231:LCF393234 LLZ393231:LMB393234 LVV393231:LVX393234 MFR393231:MFT393234 MPN393231:MPP393234 MZJ393231:MZL393234 NJF393231:NJH393234 NTB393231:NTD393234 OCX393231:OCZ393234 OMT393231:OMV393234 OWP393231:OWR393234 PGL393231:PGN393234 PQH393231:PQJ393234 QAD393231:QAF393234 QJZ393231:QKB393234 QTV393231:QTX393234 RDR393231:RDT393234 RNN393231:RNP393234 RXJ393231:RXL393234 SHF393231:SHH393234 SRB393231:SRD393234 TAX393231:TAZ393234 TKT393231:TKV393234 TUP393231:TUR393234 UEL393231:UEN393234 UOH393231:UOJ393234 UYD393231:UYF393234 VHZ393231:VIB393234 VRV393231:VRX393234 WBR393231:WBT393234 WLN393231:WLP393234 WVJ393231:WVL393234 B458767:D458770 IX458767:IZ458770 ST458767:SV458770 ACP458767:ACR458770 AML458767:AMN458770 AWH458767:AWJ458770 BGD458767:BGF458770 BPZ458767:BQB458770 BZV458767:BZX458770 CJR458767:CJT458770 CTN458767:CTP458770 DDJ458767:DDL458770 DNF458767:DNH458770 DXB458767:DXD458770 EGX458767:EGZ458770 EQT458767:EQV458770 FAP458767:FAR458770 FKL458767:FKN458770 FUH458767:FUJ458770 GED458767:GEF458770 GNZ458767:GOB458770 GXV458767:GXX458770 HHR458767:HHT458770 HRN458767:HRP458770 IBJ458767:IBL458770 ILF458767:ILH458770 IVB458767:IVD458770 JEX458767:JEZ458770 JOT458767:JOV458770 JYP458767:JYR458770 KIL458767:KIN458770 KSH458767:KSJ458770 LCD458767:LCF458770 LLZ458767:LMB458770 LVV458767:LVX458770 MFR458767:MFT458770 MPN458767:MPP458770 MZJ458767:MZL458770 NJF458767:NJH458770 NTB458767:NTD458770 OCX458767:OCZ458770 OMT458767:OMV458770 OWP458767:OWR458770 PGL458767:PGN458770 PQH458767:PQJ458770 QAD458767:QAF458770 QJZ458767:QKB458770 QTV458767:QTX458770 RDR458767:RDT458770 RNN458767:RNP458770 RXJ458767:RXL458770 SHF458767:SHH458770 SRB458767:SRD458770 TAX458767:TAZ458770 TKT458767:TKV458770 TUP458767:TUR458770 UEL458767:UEN458770 UOH458767:UOJ458770 UYD458767:UYF458770 VHZ458767:VIB458770 VRV458767:VRX458770 WBR458767:WBT458770 WLN458767:WLP458770 WVJ458767:WVL458770 B524303:D524306 IX524303:IZ524306 ST524303:SV524306 ACP524303:ACR524306 AML524303:AMN524306 AWH524303:AWJ524306 BGD524303:BGF524306 BPZ524303:BQB524306 BZV524303:BZX524306 CJR524303:CJT524306 CTN524303:CTP524306 DDJ524303:DDL524306 DNF524303:DNH524306 DXB524303:DXD524306 EGX524303:EGZ524306 EQT524303:EQV524306 FAP524303:FAR524306 FKL524303:FKN524306 FUH524303:FUJ524306 GED524303:GEF524306 GNZ524303:GOB524306 GXV524303:GXX524306 HHR524303:HHT524306 HRN524303:HRP524306 IBJ524303:IBL524306 ILF524303:ILH524306 IVB524303:IVD524306 JEX524303:JEZ524306 JOT524303:JOV524306 JYP524303:JYR524306 KIL524303:KIN524306 KSH524303:KSJ524306 LCD524303:LCF524306 LLZ524303:LMB524306 LVV524303:LVX524306 MFR524303:MFT524306 MPN524303:MPP524306 MZJ524303:MZL524306 NJF524303:NJH524306 NTB524303:NTD524306 OCX524303:OCZ524306 OMT524303:OMV524306 OWP524303:OWR524306 PGL524303:PGN524306 PQH524303:PQJ524306 QAD524303:QAF524306 QJZ524303:QKB524306 QTV524303:QTX524306 RDR524303:RDT524306 RNN524303:RNP524306 RXJ524303:RXL524306 SHF524303:SHH524306 SRB524303:SRD524306 TAX524303:TAZ524306 TKT524303:TKV524306 TUP524303:TUR524306 UEL524303:UEN524306 UOH524303:UOJ524306 UYD524303:UYF524306 VHZ524303:VIB524306 VRV524303:VRX524306 WBR524303:WBT524306 WLN524303:WLP524306 WVJ524303:WVL524306 B589839:D589842 IX589839:IZ589842 ST589839:SV589842 ACP589839:ACR589842 AML589839:AMN589842 AWH589839:AWJ589842 BGD589839:BGF589842 BPZ589839:BQB589842 BZV589839:BZX589842 CJR589839:CJT589842 CTN589839:CTP589842 DDJ589839:DDL589842 DNF589839:DNH589842 DXB589839:DXD589842 EGX589839:EGZ589842 EQT589839:EQV589842 FAP589839:FAR589842 FKL589839:FKN589842 FUH589839:FUJ589842 GED589839:GEF589842 GNZ589839:GOB589842 GXV589839:GXX589842 HHR589839:HHT589842 HRN589839:HRP589842 IBJ589839:IBL589842 ILF589839:ILH589842 IVB589839:IVD589842 JEX589839:JEZ589842 JOT589839:JOV589842 JYP589839:JYR589842 KIL589839:KIN589842 KSH589839:KSJ589842 LCD589839:LCF589842 LLZ589839:LMB589842 LVV589839:LVX589842 MFR589839:MFT589842 MPN589839:MPP589842 MZJ589839:MZL589842 NJF589839:NJH589842 NTB589839:NTD589842 OCX589839:OCZ589842 OMT589839:OMV589842 OWP589839:OWR589842 PGL589839:PGN589842 PQH589839:PQJ589842 QAD589839:QAF589842 QJZ589839:QKB589842 QTV589839:QTX589842 RDR589839:RDT589842 RNN589839:RNP589842 RXJ589839:RXL589842 SHF589839:SHH589842 SRB589839:SRD589842 TAX589839:TAZ589842 TKT589839:TKV589842 TUP589839:TUR589842 UEL589839:UEN589842 UOH589839:UOJ589842 UYD589839:UYF589842 VHZ589839:VIB589842 VRV589839:VRX589842 WBR589839:WBT589842 WLN589839:WLP589842 WVJ589839:WVL589842 B655375:D655378 IX655375:IZ655378 ST655375:SV655378 ACP655375:ACR655378 AML655375:AMN655378 AWH655375:AWJ655378 BGD655375:BGF655378 BPZ655375:BQB655378 BZV655375:BZX655378 CJR655375:CJT655378 CTN655375:CTP655378 DDJ655375:DDL655378 DNF655375:DNH655378 DXB655375:DXD655378 EGX655375:EGZ655378 EQT655375:EQV655378 FAP655375:FAR655378 FKL655375:FKN655378 FUH655375:FUJ655378 GED655375:GEF655378 GNZ655375:GOB655378 GXV655375:GXX655378 HHR655375:HHT655378 HRN655375:HRP655378 IBJ655375:IBL655378 ILF655375:ILH655378 IVB655375:IVD655378 JEX655375:JEZ655378 JOT655375:JOV655378 JYP655375:JYR655378 KIL655375:KIN655378 KSH655375:KSJ655378 LCD655375:LCF655378 LLZ655375:LMB655378 LVV655375:LVX655378 MFR655375:MFT655378 MPN655375:MPP655378 MZJ655375:MZL655378 NJF655375:NJH655378 NTB655375:NTD655378 OCX655375:OCZ655378 OMT655375:OMV655378 OWP655375:OWR655378 PGL655375:PGN655378 PQH655375:PQJ655378 QAD655375:QAF655378 QJZ655375:QKB655378 QTV655375:QTX655378 RDR655375:RDT655378 RNN655375:RNP655378 RXJ655375:RXL655378 SHF655375:SHH655378 SRB655375:SRD655378 TAX655375:TAZ655378 TKT655375:TKV655378 TUP655375:TUR655378 UEL655375:UEN655378 UOH655375:UOJ655378 UYD655375:UYF655378 VHZ655375:VIB655378 VRV655375:VRX655378 WBR655375:WBT655378 WLN655375:WLP655378 WVJ655375:WVL655378 B720911:D720914 IX720911:IZ720914 ST720911:SV720914 ACP720911:ACR720914 AML720911:AMN720914 AWH720911:AWJ720914 BGD720911:BGF720914 BPZ720911:BQB720914 BZV720911:BZX720914 CJR720911:CJT720914 CTN720911:CTP720914 DDJ720911:DDL720914 DNF720911:DNH720914 DXB720911:DXD720914 EGX720911:EGZ720914 EQT720911:EQV720914 FAP720911:FAR720914 FKL720911:FKN720914 FUH720911:FUJ720914 GED720911:GEF720914 GNZ720911:GOB720914 GXV720911:GXX720914 HHR720911:HHT720914 HRN720911:HRP720914 IBJ720911:IBL720914 ILF720911:ILH720914 IVB720911:IVD720914 JEX720911:JEZ720914 JOT720911:JOV720914 JYP720911:JYR720914 KIL720911:KIN720914 KSH720911:KSJ720914 LCD720911:LCF720914 LLZ720911:LMB720914 LVV720911:LVX720914 MFR720911:MFT720914 MPN720911:MPP720914 MZJ720911:MZL720914 NJF720911:NJH720914 NTB720911:NTD720914 OCX720911:OCZ720914 OMT720911:OMV720914 OWP720911:OWR720914 PGL720911:PGN720914 PQH720911:PQJ720914 QAD720911:QAF720914 QJZ720911:QKB720914 QTV720911:QTX720914 RDR720911:RDT720914 RNN720911:RNP720914 RXJ720911:RXL720914 SHF720911:SHH720914 SRB720911:SRD720914 TAX720911:TAZ720914 TKT720911:TKV720914 TUP720911:TUR720914 UEL720911:UEN720914 UOH720911:UOJ720914 UYD720911:UYF720914 VHZ720911:VIB720914 VRV720911:VRX720914 WBR720911:WBT720914 WLN720911:WLP720914 WVJ720911:WVL720914 B786447:D786450 IX786447:IZ786450 ST786447:SV786450 ACP786447:ACR786450 AML786447:AMN786450 AWH786447:AWJ786450 BGD786447:BGF786450 BPZ786447:BQB786450 BZV786447:BZX786450 CJR786447:CJT786450 CTN786447:CTP786450 DDJ786447:DDL786450 DNF786447:DNH786450 DXB786447:DXD786450 EGX786447:EGZ786450 EQT786447:EQV786450 FAP786447:FAR786450 FKL786447:FKN786450 FUH786447:FUJ786450 GED786447:GEF786450 GNZ786447:GOB786450 GXV786447:GXX786450 HHR786447:HHT786450 HRN786447:HRP786450 IBJ786447:IBL786450 ILF786447:ILH786450 IVB786447:IVD786450 JEX786447:JEZ786450 JOT786447:JOV786450 JYP786447:JYR786450 KIL786447:KIN786450 KSH786447:KSJ786450 LCD786447:LCF786450 LLZ786447:LMB786450 LVV786447:LVX786450 MFR786447:MFT786450 MPN786447:MPP786450 MZJ786447:MZL786450 NJF786447:NJH786450 NTB786447:NTD786450 OCX786447:OCZ786450 OMT786447:OMV786450 OWP786447:OWR786450 PGL786447:PGN786450 PQH786447:PQJ786450 QAD786447:QAF786450 QJZ786447:QKB786450 QTV786447:QTX786450 RDR786447:RDT786450 RNN786447:RNP786450 RXJ786447:RXL786450 SHF786447:SHH786450 SRB786447:SRD786450 TAX786447:TAZ786450 TKT786447:TKV786450 TUP786447:TUR786450 UEL786447:UEN786450 UOH786447:UOJ786450 UYD786447:UYF786450 VHZ786447:VIB786450 VRV786447:VRX786450 WBR786447:WBT786450 WLN786447:WLP786450 WVJ786447:WVL786450 B851983:D851986 IX851983:IZ851986 ST851983:SV851986 ACP851983:ACR851986 AML851983:AMN851986 AWH851983:AWJ851986 BGD851983:BGF851986 BPZ851983:BQB851986 BZV851983:BZX851986 CJR851983:CJT851986 CTN851983:CTP851986 DDJ851983:DDL851986 DNF851983:DNH851986 DXB851983:DXD851986 EGX851983:EGZ851986 EQT851983:EQV851986 FAP851983:FAR851986 FKL851983:FKN851986 FUH851983:FUJ851986 GED851983:GEF851986 GNZ851983:GOB851986 GXV851983:GXX851986 HHR851983:HHT851986 HRN851983:HRP851986 IBJ851983:IBL851986 ILF851983:ILH851986 IVB851983:IVD851986 JEX851983:JEZ851986 JOT851983:JOV851986 JYP851983:JYR851986 KIL851983:KIN851986 KSH851983:KSJ851986 LCD851983:LCF851986 LLZ851983:LMB851986 LVV851983:LVX851986 MFR851983:MFT851986 MPN851983:MPP851986 MZJ851983:MZL851986 NJF851983:NJH851986 NTB851983:NTD851986 OCX851983:OCZ851986 OMT851983:OMV851986 OWP851983:OWR851986 PGL851983:PGN851986 PQH851983:PQJ851986 QAD851983:QAF851986 QJZ851983:QKB851986 QTV851983:QTX851986 RDR851983:RDT851986 RNN851983:RNP851986 RXJ851983:RXL851986 SHF851983:SHH851986 SRB851983:SRD851986 TAX851983:TAZ851986 TKT851983:TKV851986 TUP851983:TUR851986 UEL851983:UEN851986 UOH851983:UOJ851986 UYD851983:UYF851986 VHZ851983:VIB851986 VRV851983:VRX851986 WBR851983:WBT851986 WLN851983:WLP851986 WVJ851983:WVL851986 B917519:D917522 IX917519:IZ917522 ST917519:SV917522 ACP917519:ACR917522 AML917519:AMN917522 AWH917519:AWJ917522 BGD917519:BGF917522 BPZ917519:BQB917522 BZV917519:BZX917522 CJR917519:CJT917522 CTN917519:CTP917522 DDJ917519:DDL917522 DNF917519:DNH917522 DXB917519:DXD917522 EGX917519:EGZ917522 EQT917519:EQV917522 FAP917519:FAR917522 FKL917519:FKN917522 FUH917519:FUJ917522 GED917519:GEF917522 GNZ917519:GOB917522 GXV917519:GXX917522 HHR917519:HHT917522 HRN917519:HRP917522 IBJ917519:IBL917522 ILF917519:ILH917522 IVB917519:IVD917522 JEX917519:JEZ917522 JOT917519:JOV917522 JYP917519:JYR917522 KIL917519:KIN917522 KSH917519:KSJ917522 LCD917519:LCF917522 LLZ917519:LMB917522 LVV917519:LVX917522 MFR917519:MFT917522 MPN917519:MPP917522 MZJ917519:MZL917522 NJF917519:NJH917522 NTB917519:NTD917522 OCX917519:OCZ917522 OMT917519:OMV917522 OWP917519:OWR917522 PGL917519:PGN917522 PQH917519:PQJ917522 QAD917519:QAF917522 QJZ917519:QKB917522 QTV917519:QTX917522 RDR917519:RDT917522 RNN917519:RNP917522 RXJ917519:RXL917522 SHF917519:SHH917522 SRB917519:SRD917522 TAX917519:TAZ917522 TKT917519:TKV917522 TUP917519:TUR917522 UEL917519:UEN917522 UOH917519:UOJ917522 UYD917519:UYF917522 VHZ917519:VIB917522 VRV917519:VRX917522 WBR917519:WBT917522 WLN917519:WLP917522 WVJ917519:WVL917522 B983055:D983058 IX983055:IZ983058 ST983055:SV983058 ACP983055:ACR983058 AML983055:AMN983058 AWH983055:AWJ983058 BGD983055:BGF983058 BPZ983055:BQB983058 BZV983055:BZX983058 CJR983055:CJT983058 CTN983055:CTP983058 DDJ983055:DDL983058 DNF983055:DNH983058 DXB983055:DXD983058 EGX983055:EGZ983058 EQT983055:EQV983058 FAP983055:FAR983058 FKL983055:FKN983058 FUH983055:FUJ983058 GED983055:GEF983058 GNZ983055:GOB983058 GXV983055:GXX983058 HHR983055:HHT983058 HRN983055:HRP983058 IBJ983055:IBL983058 ILF983055:ILH983058 IVB983055:IVD983058 JEX983055:JEZ983058 JOT983055:JOV983058 JYP983055:JYR983058 KIL983055:KIN983058 KSH983055:KSJ983058 LCD983055:LCF983058 LLZ983055:LMB983058 LVV983055:LVX983058 MFR983055:MFT983058 MPN983055:MPP983058 MZJ983055:MZL983058 NJF983055:NJH983058 NTB983055:NTD983058 OCX983055:OCZ983058 OMT983055:OMV983058 OWP983055:OWR983058 PGL983055:PGN983058 PQH983055:PQJ983058 QAD983055:QAF983058 QJZ983055:QKB983058 QTV983055:QTX983058 RDR983055:RDT983058 RNN983055:RNP983058 RXJ983055:RXL983058 SHF983055:SHH983058 SRB983055:SRD983058 TAX983055:TAZ983058 TKT983055:TKV983058 TUP983055:TUR983058 UEL983055:UEN983058 UOH983055:UOJ983058 UYD983055:UYF983058 VHZ983055:VIB983058 VRV983055:VRX983058 WBR983055:WBT983058 WLN983055:WLP983058 WVJ983055:WVL983058">
      <formula1>36526</formula1>
    </dataValidation>
  </dataValidations>
  <pageMargins left="0.70866141732283472" right="0.70866141732283472" top="0.74803149606299213" bottom="0.74803149606299213" header="0.31496062992125984" footer="0.31496062992125984"/>
  <pageSetup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76"/>
  <sheetViews>
    <sheetView zoomScale="70" zoomScaleNormal="70" workbookViewId="0">
      <selection activeCell="D68" sqref="D68"/>
    </sheetView>
  </sheetViews>
  <sheetFormatPr baseColWidth="10" defaultColWidth="1.28515625" defaultRowHeight="15" zeroHeight="1" x14ac:dyDescent="0.25"/>
  <cols>
    <col min="1" max="1" width="101.42578125" customWidth="1"/>
    <col min="2" max="4" width="25.7109375" customWidth="1"/>
    <col min="5" max="255" width="11.42578125" hidden="1" customWidth="1"/>
  </cols>
  <sheetData>
    <row r="1" spans="1:4" ht="21" x14ac:dyDescent="0.25">
      <c r="A1" s="189" t="s">
        <v>406</v>
      </c>
      <c r="B1" s="189"/>
      <c r="C1" s="189"/>
      <c r="D1" s="189"/>
    </row>
    <row r="2" spans="1:4" x14ac:dyDescent="0.25">
      <c r="A2" s="174" t="s">
        <v>115</v>
      </c>
      <c r="B2" s="175"/>
      <c r="C2" s="175"/>
      <c r="D2" s="176"/>
    </row>
    <row r="3" spans="1:4" x14ac:dyDescent="0.25">
      <c r="A3" s="177" t="s">
        <v>405</v>
      </c>
      <c r="B3" s="178"/>
      <c r="C3" s="178"/>
      <c r="D3" s="179"/>
    </row>
    <row r="4" spans="1:4" x14ac:dyDescent="0.25">
      <c r="A4" s="180" t="s">
        <v>366</v>
      </c>
      <c r="B4" s="181"/>
      <c r="C4" s="181"/>
      <c r="D4" s="182"/>
    </row>
    <row r="5" spans="1:4" x14ac:dyDescent="0.25">
      <c r="A5" s="183" t="s">
        <v>119</v>
      </c>
      <c r="B5" s="184"/>
      <c r="C5" s="184"/>
      <c r="D5" s="185"/>
    </row>
    <row r="6" spans="1:4" x14ac:dyDescent="0.25">
      <c r="A6" s="74"/>
      <c r="B6" s="74"/>
      <c r="C6" s="74"/>
      <c r="D6" s="74"/>
    </row>
    <row r="7" spans="1:4" ht="30" x14ac:dyDescent="0.25">
      <c r="A7" s="110" t="s">
        <v>143</v>
      </c>
      <c r="B7" s="47" t="s">
        <v>404</v>
      </c>
      <c r="C7" s="47" t="s">
        <v>28</v>
      </c>
      <c r="D7" s="47" t="s">
        <v>377</v>
      </c>
    </row>
    <row r="8" spans="1:4" x14ac:dyDescent="0.25">
      <c r="A8" s="59" t="s">
        <v>403</v>
      </c>
      <c r="B8" s="121">
        <f>SUM(B9:B11)</f>
        <v>21391352222</v>
      </c>
      <c r="C8" s="121">
        <f>SUM(C9:C11)</f>
        <v>22937504383.080002</v>
      </c>
      <c r="D8" s="121">
        <f>SUM(D9:D11)</f>
        <v>22932359329.080002</v>
      </c>
    </row>
    <row r="9" spans="1:4" x14ac:dyDescent="0.25">
      <c r="A9" s="51" t="s">
        <v>402</v>
      </c>
      <c r="B9" s="123">
        <v>10597201604</v>
      </c>
      <c r="C9" s="123">
        <v>11285370789.5</v>
      </c>
      <c r="D9" s="123">
        <v>11280225735.5</v>
      </c>
    </row>
    <row r="10" spans="1:4" x14ac:dyDescent="0.25">
      <c r="A10" s="51" t="s">
        <v>376</v>
      </c>
      <c r="B10" s="123">
        <v>10857113497</v>
      </c>
      <c r="C10" s="123">
        <v>11695096472.130001</v>
      </c>
      <c r="D10" s="123">
        <v>11695096472.130001</v>
      </c>
    </row>
    <row r="11" spans="1:4" x14ac:dyDescent="0.25">
      <c r="A11" s="51" t="s">
        <v>401</v>
      </c>
      <c r="B11" s="123">
        <v>-62962879</v>
      </c>
      <c r="C11" s="123">
        <v>-42962878.549999997</v>
      </c>
      <c r="D11" s="123">
        <v>-42962878.549999997</v>
      </c>
    </row>
    <row r="12" spans="1:4" x14ac:dyDescent="0.25">
      <c r="A12" s="91"/>
      <c r="B12" s="100"/>
      <c r="C12" s="100"/>
      <c r="D12" s="100"/>
    </row>
    <row r="13" spans="1:4" x14ac:dyDescent="0.25">
      <c r="A13" s="59" t="s">
        <v>400</v>
      </c>
      <c r="B13" s="121">
        <f>B14+B15</f>
        <v>21391352222</v>
      </c>
      <c r="C13" s="121">
        <f>C14+C15</f>
        <v>23147591401.860001</v>
      </c>
      <c r="D13" s="121">
        <f>D14+D15</f>
        <v>23102365525.900002</v>
      </c>
    </row>
    <row r="14" spans="1:4" x14ac:dyDescent="0.25">
      <c r="A14" s="51" t="s">
        <v>383</v>
      </c>
      <c r="B14" s="123">
        <v>10534238725</v>
      </c>
      <c r="C14" s="123">
        <v>11432885726.09</v>
      </c>
      <c r="D14" s="123">
        <v>11387659850.130001</v>
      </c>
    </row>
    <row r="15" spans="1:4" x14ac:dyDescent="0.25">
      <c r="A15" s="51" t="s">
        <v>399</v>
      </c>
      <c r="B15" s="123">
        <v>10857113497</v>
      </c>
      <c r="C15" s="123">
        <v>11714705675.769999</v>
      </c>
      <c r="D15" s="123">
        <v>11714705675.769999</v>
      </c>
    </row>
    <row r="16" spans="1:4" x14ac:dyDescent="0.25">
      <c r="A16" s="91"/>
      <c r="B16" s="100"/>
      <c r="C16" s="100"/>
      <c r="D16" s="100"/>
    </row>
    <row r="17" spans="1:4" x14ac:dyDescent="0.25">
      <c r="A17" s="59" t="s">
        <v>398</v>
      </c>
      <c r="B17" s="126">
        <f>B18+B19</f>
        <v>0</v>
      </c>
      <c r="C17" s="125">
        <f>C18+C19</f>
        <v>1224259176.6800001</v>
      </c>
      <c r="D17" s="125">
        <f>D18+D19</f>
        <v>1223759177.47</v>
      </c>
    </row>
    <row r="18" spans="1:4" x14ac:dyDescent="0.25">
      <c r="A18" s="51" t="s">
        <v>382</v>
      </c>
      <c r="B18" s="124">
        <v>0</v>
      </c>
      <c r="C18" s="123">
        <v>1181256891.6700001</v>
      </c>
      <c r="D18" s="123">
        <v>1180756892.46</v>
      </c>
    </row>
    <row r="19" spans="1:4" x14ac:dyDescent="0.25">
      <c r="A19" s="51" t="s">
        <v>371</v>
      </c>
      <c r="B19" s="124">
        <v>0</v>
      </c>
      <c r="C19" s="123">
        <v>43002285.010000005</v>
      </c>
      <c r="D19" s="123">
        <v>43002285.009999983</v>
      </c>
    </row>
    <row r="20" spans="1:4" x14ac:dyDescent="0.25">
      <c r="A20" s="91"/>
      <c r="B20" s="100"/>
      <c r="C20" s="100"/>
      <c r="D20" s="100"/>
    </row>
    <row r="21" spans="1:4" x14ac:dyDescent="0.25">
      <c r="A21" s="59" t="s">
        <v>397</v>
      </c>
      <c r="B21" s="101">
        <f>B8-B13+B17</f>
        <v>0</v>
      </c>
      <c r="C21" s="121">
        <f>C8-C13+C17</f>
        <v>1014172157.9000013</v>
      </c>
      <c r="D21" s="121">
        <f>D8-D13+D17</f>
        <v>1053752980.6500003</v>
      </c>
    </row>
    <row r="22" spans="1:4" x14ac:dyDescent="0.25">
      <c r="A22" s="59"/>
      <c r="B22" s="100"/>
      <c r="C22" s="100"/>
      <c r="D22" s="100"/>
    </row>
    <row r="23" spans="1:4" x14ac:dyDescent="0.25">
      <c r="A23" s="59" t="s">
        <v>396</v>
      </c>
      <c r="B23" s="121">
        <f>B21-B11</f>
        <v>62962879</v>
      </c>
      <c r="C23" s="121">
        <f>C21-C11</f>
        <v>1057135036.4500012</v>
      </c>
      <c r="D23" s="121">
        <f>D21-D11</f>
        <v>1096715859.2000003</v>
      </c>
    </row>
    <row r="24" spans="1:4" x14ac:dyDescent="0.25">
      <c r="A24" s="59"/>
      <c r="B24" s="122"/>
      <c r="C24" s="122"/>
      <c r="D24" s="122"/>
    </row>
    <row r="25" spans="1:4" x14ac:dyDescent="0.25">
      <c r="A25" s="93" t="s">
        <v>395</v>
      </c>
      <c r="B25" s="121">
        <f>B23-B17</f>
        <v>62962879</v>
      </c>
      <c r="C25" s="121">
        <f>C23-C17</f>
        <v>-167124140.22999883</v>
      </c>
      <c r="D25" s="121">
        <f>D23-D17</f>
        <v>-127043318.26999974</v>
      </c>
    </row>
    <row r="26" spans="1:4" x14ac:dyDescent="0.25">
      <c r="A26" s="120"/>
      <c r="B26" s="92"/>
      <c r="C26" s="92"/>
      <c r="D26" s="92"/>
    </row>
    <row r="27" spans="1:4" x14ac:dyDescent="0.25">
      <c r="A27" s="118"/>
      <c r="B27" s="74"/>
      <c r="C27" s="74"/>
      <c r="D27" s="74"/>
    </row>
    <row r="28" spans="1:4" x14ac:dyDescent="0.25">
      <c r="A28" s="110" t="s">
        <v>379</v>
      </c>
      <c r="B28" s="47" t="s">
        <v>62</v>
      </c>
      <c r="C28" s="47" t="s">
        <v>28</v>
      </c>
      <c r="D28" s="47" t="s">
        <v>126</v>
      </c>
    </row>
    <row r="29" spans="1:4" x14ac:dyDescent="0.25">
      <c r="A29" s="59" t="s">
        <v>394</v>
      </c>
      <c r="B29" s="111">
        <f>B30+B31</f>
        <v>196687506</v>
      </c>
      <c r="C29" s="111">
        <f>C30+C31</f>
        <v>158427557.81999999</v>
      </c>
      <c r="D29" s="111">
        <f>D30+D31</f>
        <v>158427557.81999999</v>
      </c>
    </row>
    <row r="30" spans="1:4" x14ac:dyDescent="0.25">
      <c r="A30" s="51" t="s">
        <v>393</v>
      </c>
      <c r="B30" s="119">
        <v>196687506</v>
      </c>
      <c r="C30" s="119">
        <v>158427557.81999999</v>
      </c>
      <c r="D30" s="119">
        <v>158427557.81999999</v>
      </c>
    </row>
    <row r="31" spans="1:4" x14ac:dyDescent="0.25">
      <c r="A31" s="51" t="s">
        <v>392</v>
      </c>
      <c r="B31" s="79">
        <v>0</v>
      </c>
      <c r="C31" s="79">
        <v>0</v>
      </c>
      <c r="D31" s="79">
        <v>0</v>
      </c>
    </row>
    <row r="32" spans="1:4" x14ac:dyDescent="0.25">
      <c r="A32" s="55"/>
      <c r="B32" s="77"/>
      <c r="C32" s="77"/>
      <c r="D32" s="77"/>
    </row>
    <row r="33" spans="1:4" x14ac:dyDescent="0.25">
      <c r="A33" s="59" t="s">
        <v>391</v>
      </c>
      <c r="B33" s="111">
        <f>B25+B29</f>
        <v>259650385</v>
      </c>
      <c r="C33" s="111">
        <f>C25+C29</f>
        <v>-8696582.4099988341</v>
      </c>
      <c r="D33" s="111">
        <f>D25+D29</f>
        <v>31384239.55000025</v>
      </c>
    </row>
    <row r="34" spans="1:4" x14ac:dyDescent="0.25">
      <c r="A34" s="60"/>
      <c r="B34" s="60"/>
      <c r="C34" s="60"/>
      <c r="D34" s="60"/>
    </row>
    <row r="35" spans="1:4" x14ac:dyDescent="0.25">
      <c r="A35" s="118"/>
      <c r="B35" s="74"/>
      <c r="C35" s="74"/>
      <c r="D35" s="74"/>
    </row>
    <row r="36" spans="1:4" ht="30" x14ac:dyDescent="0.25">
      <c r="A36" s="110" t="s">
        <v>379</v>
      </c>
      <c r="B36" s="47" t="s">
        <v>378</v>
      </c>
      <c r="C36" s="47" t="s">
        <v>28</v>
      </c>
      <c r="D36" s="47" t="s">
        <v>377</v>
      </c>
    </row>
    <row r="37" spans="1:4" x14ac:dyDescent="0.25">
      <c r="A37" s="59" t="s">
        <v>390</v>
      </c>
      <c r="B37" s="76">
        <f>B38+B39</f>
        <v>0</v>
      </c>
      <c r="C37" s="76">
        <f>C38+C39</f>
        <v>0</v>
      </c>
      <c r="D37" s="76">
        <f>D38+D39</f>
        <v>0</v>
      </c>
    </row>
    <row r="38" spans="1:4" x14ac:dyDescent="0.25">
      <c r="A38" s="51" t="s">
        <v>385</v>
      </c>
      <c r="B38" s="79">
        <v>0</v>
      </c>
      <c r="C38" s="79">
        <v>0</v>
      </c>
      <c r="D38" s="79">
        <v>0</v>
      </c>
    </row>
    <row r="39" spans="1:4" x14ac:dyDescent="0.25">
      <c r="A39" s="51" t="s">
        <v>374</v>
      </c>
      <c r="B39" s="79">
        <v>0</v>
      </c>
      <c r="C39" s="79">
        <v>0</v>
      </c>
      <c r="D39" s="79">
        <v>0</v>
      </c>
    </row>
    <row r="40" spans="1:4" x14ac:dyDescent="0.25">
      <c r="A40" s="59" t="s">
        <v>389</v>
      </c>
      <c r="B40" s="76">
        <f>B41+B42</f>
        <v>62962879</v>
      </c>
      <c r="C40" s="76">
        <f>C41+C42</f>
        <v>42962878.549999997</v>
      </c>
      <c r="D40" s="76">
        <f>D41+D42</f>
        <v>42962878.549999997</v>
      </c>
    </row>
    <row r="41" spans="1:4" x14ac:dyDescent="0.25">
      <c r="A41" s="51" t="s">
        <v>384</v>
      </c>
      <c r="B41" s="79">
        <v>62962879</v>
      </c>
      <c r="C41" s="79">
        <v>42962878.549999997</v>
      </c>
      <c r="D41" s="79">
        <v>42962878.549999997</v>
      </c>
    </row>
    <row r="42" spans="1:4" x14ac:dyDescent="0.25">
      <c r="A42" s="51" t="s">
        <v>373</v>
      </c>
      <c r="B42" s="79">
        <v>0</v>
      </c>
      <c r="C42" s="79">
        <v>0</v>
      </c>
      <c r="D42" s="79">
        <v>0</v>
      </c>
    </row>
    <row r="43" spans="1:4" x14ac:dyDescent="0.25">
      <c r="A43" s="55"/>
      <c r="B43" s="82"/>
      <c r="C43" s="82"/>
      <c r="D43" s="82"/>
    </row>
    <row r="44" spans="1:4" x14ac:dyDescent="0.25">
      <c r="A44" s="59" t="s">
        <v>388</v>
      </c>
      <c r="B44" s="76">
        <f>B37-B40</f>
        <v>-62962879</v>
      </c>
      <c r="C44" s="76">
        <f>C37-C40</f>
        <v>-42962878.549999997</v>
      </c>
      <c r="D44" s="76">
        <f>D37-D40</f>
        <v>-42962878.549999997</v>
      </c>
    </row>
    <row r="45" spans="1:4" x14ac:dyDescent="0.25">
      <c r="A45" s="117"/>
      <c r="B45" s="60"/>
      <c r="C45" s="60"/>
      <c r="D45" s="60"/>
    </row>
    <row r="46" spans="1:4" x14ac:dyDescent="0.25">
      <c r="A46" s="74"/>
      <c r="B46" s="74"/>
      <c r="C46" s="74"/>
      <c r="D46" s="74"/>
    </row>
    <row r="47" spans="1:4" ht="30" x14ac:dyDescent="0.25">
      <c r="A47" s="110" t="s">
        <v>379</v>
      </c>
      <c r="B47" s="47" t="s">
        <v>378</v>
      </c>
      <c r="C47" s="47" t="s">
        <v>28</v>
      </c>
      <c r="D47" s="47" t="s">
        <v>377</v>
      </c>
    </row>
    <row r="48" spans="1:4" x14ac:dyDescent="0.25">
      <c r="A48" s="109" t="s">
        <v>387</v>
      </c>
      <c r="B48" s="116">
        <f>B9</f>
        <v>10597201604</v>
      </c>
      <c r="C48" s="116">
        <f>C9</f>
        <v>11285370789.5</v>
      </c>
      <c r="D48" s="116">
        <f>D9</f>
        <v>11280225735.5</v>
      </c>
    </row>
    <row r="49" spans="1:4" x14ac:dyDescent="0.25">
      <c r="A49" s="107" t="s">
        <v>386</v>
      </c>
      <c r="B49" s="111">
        <f>B50-B51</f>
        <v>-62962879</v>
      </c>
      <c r="C49" s="111">
        <f>C50-C51</f>
        <v>-42962878.549999997</v>
      </c>
      <c r="D49" s="111">
        <f>D50-D51</f>
        <v>-42962878.549999997</v>
      </c>
    </row>
    <row r="50" spans="1:4" x14ac:dyDescent="0.25">
      <c r="A50" s="106" t="s">
        <v>385</v>
      </c>
      <c r="B50" s="79">
        <f>+B38</f>
        <v>0</v>
      </c>
      <c r="C50" s="79">
        <f>+C38</f>
        <v>0</v>
      </c>
      <c r="D50" s="79">
        <f>+D38</f>
        <v>0</v>
      </c>
    </row>
    <row r="51" spans="1:4" x14ac:dyDescent="0.25">
      <c r="A51" s="106" t="s">
        <v>384</v>
      </c>
      <c r="B51" s="79">
        <f>+B41</f>
        <v>62962879</v>
      </c>
      <c r="C51" s="79">
        <f>+C41</f>
        <v>42962878.549999997</v>
      </c>
      <c r="D51" s="79">
        <f>+D41</f>
        <v>42962878.549999997</v>
      </c>
    </row>
    <row r="52" spans="1:4" x14ac:dyDescent="0.25">
      <c r="A52" s="55"/>
      <c r="B52" s="82"/>
      <c r="C52" s="82"/>
      <c r="D52" s="82"/>
    </row>
    <row r="53" spans="1:4" x14ac:dyDescent="0.25">
      <c r="A53" s="51" t="s">
        <v>383</v>
      </c>
      <c r="B53" s="79">
        <f>B14</f>
        <v>10534238725</v>
      </c>
      <c r="C53" s="79">
        <f>C14</f>
        <v>11432885726.09</v>
      </c>
      <c r="D53" s="79">
        <f>D14</f>
        <v>11387659850.130001</v>
      </c>
    </row>
    <row r="54" spans="1:4" x14ac:dyDescent="0.25">
      <c r="A54" s="55"/>
      <c r="B54" s="82"/>
      <c r="C54" s="82"/>
      <c r="D54" s="82"/>
    </row>
    <row r="55" spans="1:4" x14ac:dyDescent="0.25">
      <c r="A55" s="51" t="s">
        <v>382</v>
      </c>
      <c r="B55" s="115">
        <f>B18</f>
        <v>0</v>
      </c>
      <c r="C55" s="114">
        <f>C18</f>
        <v>1181256891.6700001</v>
      </c>
      <c r="D55" s="114">
        <f>D18</f>
        <v>1180756892.46</v>
      </c>
    </row>
    <row r="56" spans="1:4" x14ac:dyDescent="0.25">
      <c r="A56" s="55"/>
      <c r="B56" s="82"/>
      <c r="C56" s="82"/>
      <c r="D56" s="82"/>
    </row>
    <row r="57" spans="1:4" ht="30" x14ac:dyDescent="0.25">
      <c r="A57" s="93" t="s">
        <v>381</v>
      </c>
      <c r="B57" s="76">
        <f>B48+B49-B53+B55</f>
        <v>0</v>
      </c>
      <c r="C57" s="76">
        <f>C48+C49-C53+C55</f>
        <v>990779076.53000069</v>
      </c>
      <c r="D57" s="76">
        <f>D48+D49-D53+D55</f>
        <v>1030359899.2799997</v>
      </c>
    </row>
    <row r="58" spans="1:4" x14ac:dyDescent="0.25">
      <c r="A58" s="113"/>
      <c r="B58" s="112"/>
      <c r="C58" s="112"/>
      <c r="D58" s="112"/>
    </row>
    <row r="59" spans="1:4" x14ac:dyDescent="0.25">
      <c r="A59" s="93" t="s">
        <v>380</v>
      </c>
      <c r="B59" s="111">
        <f>B57-B49</f>
        <v>62962879</v>
      </c>
      <c r="C59" s="111">
        <f>C57-C49</f>
        <v>1033741955.0800006</v>
      </c>
      <c r="D59" s="111">
        <f>D57-D49</f>
        <v>1073322777.8299997</v>
      </c>
    </row>
    <row r="60" spans="1:4" x14ac:dyDescent="0.25">
      <c r="A60" s="60"/>
      <c r="B60" s="60"/>
      <c r="C60" s="60"/>
      <c r="D60" s="60"/>
    </row>
    <row r="61" spans="1:4" x14ac:dyDescent="0.25">
      <c r="A61" s="74"/>
      <c r="B61" s="74"/>
      <c r="C61" s="74"/>
      <c r="D61" s="74"/>
    </row>
    <row r="62" spans="1:4" ht="30" x14ac:dyDescent="0.25">
      <c r="A62" s="110" t="s">
        <v>379</v>
      </c>
      <c r="B62" s="47" t="s">
        <v>378</v>
      </c>
      <c r="C62" s="47" t="s">
        <v>28</v>
      </c>
      <c r="D62" s="47" t="s">
        <v>377</v>
      </c>
    </row>
    <row r="63" spans="1:4" x14ac:dyDescent="0.25">
      <c r="A63" s="109" t="s">
        <v>376</v>
      </c>
      <c r="B63" s="108">
        <f>B10</f>
        <v>10857113497</v>
      </c>
      <c r="C63" s="108">
        <f>C10</f>
        <v>11695096472.130001</v>
      </c>
      <c r="D63" s="108">
        <f>D10</f>
        <v>11695096472.130001</v>
      </c>
    </row>
    <row r="64" spans="1:4" ht="30" x14ac:dyDescent="0.25">
      <c r="A64" s="107" t="s">
        <v>375</v>
      </c>
      <c r="B64" s="101">
        <f>B65-B66</f>
        <v>0</v>
      </c>
      <c r="C64" s="101">
        <f>C65-C66</f>
        <v>0</v>
      </c>
      <c r="D64" s="101">
        <f>D65-D66</f>
        <v>0</v>
      </c>
    </row>
    <row r="65" spans="1:4" x14ac:dyDescent="0.25">
      <c r="A65" s="106" t="s">
        <v>374</v>
      </c>
      <c r="B65" s="105">
        <f>+B39</f>
        <v>0</v>
      </c>
      <c r="C65" s="105">
        <f>+C39</f>
        <v>0</v>
      </c>
      <c r="D65" s="105">
        <f>+D39</f>
        <v>0</v>
      </c>
    </row>
    <row r="66" spans="1:4" x14ac:dyDescent="0.25">
      <c r="A66" s="106" t="s">
        <v>373</v>
      </c>
      <c r="B66" s="105">
        <f>+B42</f>
        <v>0</v>
      </c>
      <c r="C66" s="105">
        <f>+C42</f>
        <v>0</v>
      </c>
      <c r="D66" s="105">
        <f>+D42</f>
        <v>0</v>
      </c>
    </row>
    <row r="67" spans="1:4" x14ac:dyDescent="0.25">
      <c r="A67" s="55"/>
      <c r="B67" s="102"/>
      <c r="C67" s="102"/>
      <c r="D67" s="102"/>
    </row>
    <row r="68" spans="1:4" x14ac:dyDescent="0.25">
      <c r="A68" s="51" t="s">
        <v>372</v>
      </c>
      <c r="B68" s="105">
        <f>B15</f>
        <v>10857113497</v>
      </c>
      <c r="C68" s="105">
        <f>C15</f>
        <v>11714705675.769999</v>
      </c>
      <c r="D68" s="105">
        <f>D15</f>
        <v>11714705675.769999</v>
      </c>
    </row>
    <row r="69" spans="1:4" x14ac:dyDescent="0.25">
      <c r="A69" s="55"/>
      <c r="B69" s="102"/>
      <c r="C69" s="102"/>
      <c r="D69" s="102"/>
    </row>
    <row r="70" spans="1:4" x14ac:dyDescent="0.25">
      <c r="A70" s="51" t="s">
        <v>371</v>
      </c>
      <c r="B70" s="104">
        <f>B19</f>
        <v>0</v>
      </c>
      <c r="C70" s="103">
        <f>C19</f>
        <v>43002285.010000005</v>
      </c>
      <c r="D70" s="103">
        <f>D19</f>
        <v>43002285.009999983</v>
      </c>
    </row>
    <row r="71" spans="1:4" x14ac:dyDescent="0.25">
      <c r="A71" s="55"/>
      <c r="B71" s="102"/>
      <c r="C71" s="102"/>
      <c r="D71" s="102"/>
    </row>
    <row r="72" spans="1:4" ht="30" x14ac:dyDescent="0.25">
      <c r="A72" s="93" t="s">
        <v>370</v>
      </c>
      <c r="B72" s="101">
        <f>B63+B64-B68+B70</f>
        <v>0</v>
      </c>
      <c r="C72" s="101">
        <f>C63+C64-C68+C70</f>
        <v>23393081.370002523</v>
      </c>
      <c r="D72" s="101">
        <f>D63+D64-D68+D70</f>
        <v>23393081.370002501</v>
      </c>
    </row>
    <row r="73" spans="1:4" x14ac:dyDescent="0.25">
      <c r="A73" s="55"/>
      <c r="B73" s="102"/>
      <c r="C73" s="102"/>
      <c r="D73" s="102"/>
    </row>
    <row r="74" spans="1:4" x14ac:dyDescent="0.25">
      <c r="A74" s="93" t="s">
        <v>369</v>
      </c>
      <c r="B74" s="101">
        <f>B72-B64</f>
        <v>0</v>
      </c>
      <c r="C74" s="101">
        <f>C72-C64</f>
        <v>23393081.370002523</v>
      </c>
      <c r="D74" s="101">
        <f>D72-D64</f>
        <v>23393081.370002501</v>
      </c>
    </row>
    <row r="75" spans="1:4" x14ac:dyDescent="0.25">
      <c r="A75" s="60"/>
      <c r="B75" s="92"/>
      <c r="C75" s="92"/>
      <c r="D75" s="92"/>
    </row>
    <row r="76" spans="1:4" x14ac:dyDescent="0.25"/>
  </sheetData>
  <mergeCells count="5">
    <mergeCell ref="A1:D1"/>
    <mergeCell ref="A2:D2"/>
    <mergeCell ref="A3:D3"/>
    <mergeCell ref="A4:D4"/>
    <mergeCell ref="A5:D5"/>
  </mergeCells>
  <dataValidations count="1">
    <dataValidation type="decimal" allowBlank="1" showInputMessage="1" showErrorMessage="1" sqref="B63:D74 IX63:IZ74 ST63:SV74 ACP63:ACR74 AML63:AMN74 AWH63:AWJ74 BGD63:BGF74 BPZ63:BQB74 BZV63:BZX74 CJR63:CJT74 CTN63:CTP74 DDJ63:DDL74 DNF63:DNH74 DXB63:DXD74 EGX63:EGZ74 EQT63:EQV74 FAP63:FAR74 FKL63:FKN74 FUH63:FUJ74 GED63:GEF74 GNZ63:GOB74 GXV63:GXX74 HHR63:HHT74 HRN63:HRP74 IBJ63:IBL74 ILF63:ILH74 IVB63:IVD74 JEX63:JEZ74 JOT63:JOV74 JYP63:JYR74 KIL63:KIN74 KSH63:KSJ74 LCD63:LCF74 LLZ63:LMB74 LVV63:LVX74 MFR63:MFT74 MPN63:MPP74 MZJ63:MZL74 NJF63:NJH74 NTB63:NTD74 OCX63:OCZ74 OMT63:OMV74 OWP63:OWR74 PGL63:PGN74 PQH63:PQJ74 QAD63:QAF74 QJZ63:QKB74 QTV63:QTX74 RDR63:RDT74 RNN63:RNP74 RXJ63:RXL74 SHF63:SHH74 SRB63:SRD74 TAX63:TAZ74 TKT63:TKV74 TUP63:TUR74 UEL63:UEN74 UOH63:UOJ74 UYD63:UYF74 VHZ63:VIB74 VRV63:VRX74 WBR63:WBT74 WLN63:WLP74 WVJ63:WVL74 B65599:D65610 IX65599:IZ65610 ST65599:SV65610 ACP65599:ACR65610 AML65599:AMN65610 AWH65599:AWJ65610 BGD65599:BGF65610 BPZ65599:BQB65610 BZV65599:BZX65610 CJR65599:CJT65610 CTN65599:CTP65610 DDJ65599:DDL65610 DNF65599:DNH65610 DXB65599:DXD65610 EGX65599:EGZ65610 EQT65599:EQV65610 FAP65599:FAR65610 FKL65599:FKN65610 FUH65599:FUJ65610 GED65599:GEF65610 GNZ65599:GOB65610 GXV65599:GXX65610 HHR65599:HHT65610 HRN65599:HRP65610 IBJ65599:IBL65610 ILF65599:ILH65610 IVB65599:IVD65610 JEX65599:JEZ65610 JOT65599:JOV65610 JYP65599:JYR65610 KIL65599:KIN65610 KSH65599:KSJ65610 LCD65599:LCF65610 LLZ65599:LMB65610 LVV65599:LVX65610 MFR65599:MFT65610 MPN65599:MPP65610 MZJ65599:MZL65610 NJF65599:NJH65610 NTB65599:NTD65610 OCX65599:OCZ65610 OMT65599:OMV65610 OWP65599:OWR65610 PGL65599:PGN65610 PQH65599:PQJ65610 QAD65599:QAF65610 QJZ65599:QKB65610 QTV65599:QTX65610 RDR65599:RDT65610 RNN65599:RNP65610 RXJ65599:RXL65610 SHF65599:SHH65610 SRB65599:SRD65610 TAX65599:TAZ65610 TKT65599:TKV65610 TUP65599:TUR65610 UEL65599:UEN65610 UOH65599:UOJ65610 UYD65599:UYF65610 VHZ65599:VIB65610 VRV65599:VRX65610 WBR65599:WBT65610 WLN65599:WLP65610 WVJ65599:WVL65610 B131135:D131146 IX131135:IZ131146 ST131135:SV131146 ACP131135:ACR131146 AML131135:AMN131146 AWH131135:AWJ131146 BGD131135:BGF131146 BPZ131135:BQB131146 BZV131135:BZX131146 CJR131135:CJT131146 CTN131135:CTP131146 DDJ131135:DDL131146 DNF131135:DNH131146 DXB131135:DXD131146 EGX131135:EGZ131146 EQT131135:EQV131146 FAP131135:FAR131146 FKL131135:FKN131146 FUH131135:FUJ131146 GED131135:GEF131146 GNZ131135:GOB131146 GXV131135:GXX131146 HHR131135:HHT131146 HRN131135:HRP131146 IBJ131135:IBL131146 ILF131135:ILH131146 IVB131135:IVD131146 JEX131135:JEZ131146 JOT131135:JOV131146 JYP131135:JYR131146 KIL131135:KIN131146 KSH131135:KSJ131146 LCD131135:LCF131146 LLZ131135:LMB131146 LVV131135:LVX131146 MFR131135:MFT131146 MPN131135:MPP131146 MZJ131135:MZL131146 NJF131135:NJH131146 NTB131135:NTD131146 OCX131135:OCZ131146 OMT131135:OMV131146 OWP131135:OWR131146 PGL131135:PGN131146 PQH131135:PQJ131146 QAD131135:QAF131146 QJZ131135:QKB131146 QTV131135:QTX131146 RDR131135:RDT131146 RNN131135:RNP131146 RXJ131135:RXL131146 SHF131135:SHH131146 SRB131135:SRD131146 TAX131135:TAZ131146 TKT131135:TKV131146 TUP131135:TUR131146 UEL131135:UEN131146 UOH131135:UOJ131146 UYD131135:UYF131146 VHZ131135:VIB131146 VRV131135:VRX131146 WBR131135:WBT131146 WLN131135:WLP131146 WVJ131135:WVL131146 B196671:D196682 IX196671:IZ196682 ST196671:SV196682 ACP196671:ACR196682 AML196671:AMN196682 AWH196671:AWJ196682 BGD196671:BGF196682 BPZ196671:BQB196682 BZV196671:BZX196682 CJR196671:CJT196682 CTN196671:CTP196682 DDJ196671:DDL196682 DNF196671:DNH196682 DXB196671:DXD196682 EGX196671:EGZ196682 EQT196671:EQV196682 FAP196671:FAR196682 FKL196671:FKN196682 FUH196671:FUJ196682 GED196671:GEF196682 GNZ196671:GOB196682 GXV196671:GXX196682 HHR196671:HHT196682 HRN196671:HRP196682 IBJ196671:IBL196682 ILF196671:ILH196682 IVB196671:IVD196682 JEX196671:JEZ196682 JOT196671:JOV196682 JYP196671:JYR196682 KIL196671:KIN196682 KSH196671:KSJ196682 LCD196671:LCF196682 LLZ196671:LMB196682 LVV196671:LVX196682 MFR196671:MFT196682 MPN196671:MPP196682 MZJ196671:MZL196682 NJF196671:NJH196682 NTB196671:NTD196682 OCX196671:OCZ196682 OMT196671:OMV196682 OWP196671:OWR196682 PGL196671:PGN196682 PQH196671:PQJ196682 QAD196671:QAF196682 QJZ196671:QKB196682 QTV196671:QTX196682 RDR196671:RDT196682 RNN196671:RNP196682 RXJ196671:RXL196682 SHF196671:SHH196682 SRB196671:SRD196682 TAX196671:TAZ196682 TKT196671:TKV196682 TUP196671:TUR196682 UEL196671:UEN196682 UOH196671:UOJ196682 UYD196671:UYF196682 VHZ196671:VIB196682 VRV196671:VRX196682 WBR196671:WBT196682 WLN196671:WLP196682 WVJ196671:WVL196682 B262207:D262218 IX262207:IZ262218 ST262207:SV262218 ACP262207:ACR262218 AML262207:AMN262218 AWH262207:AWJ262218 BGD262207:BGF262218 BPZ262207:BQB262218 BZV262207:BZX262218 CJR262207:CJT262218 CTN262207:CTP262218 DDJ262207:DDL262218 DNF262207:DNH262218 DXB262207:DXD262218 EGX262207:EGZ262218 EQT262207:EQV262218 FAP262207:FAR262218 FKL262207:FKN262218 FUH262207:FUJ262218 GED262207:GEF262218 GNZ262207:GOB262218 GXV262207:GXX262218 HHR262207:HHT262218 HRN262207:HRP262218 IBJ262207:IBL262218 ILF262207:ILH262218 IVB262207:IVD262218 JEX262207:JEZ262218 JOT262207:JOV262218 JYP262207:JYR262218 KIL262207:KIN262218 KSH262207:KSJ262218 LCD262207:LCF262218 LLZ262207:LMB262218 LVV262207:LVX262218 MFR262207:MFT262218 MPN262207:MPP262218 MZJ262207:MZL262218 NJF262207:NJH262218 NTB262207:NTD262218 OCX262207:OCZ262218 OMT262207:OMV262218 OWP262207:OWR262218 PGL262207:PGN262218 PQH262207:PQJ262218 QAD262207:QAF262218 QJZ262207:QKB262218 QTV262207:QTX262218 RDR262207:RDT262218 RNN262207:RNP262218 RXJ262207:RXL262218 SHF262207:SHH262218 SRB262207:SRD262218 TAX262207:TAZ262218 TKT262207:TKV262218 TUP262207:TUR262218 UEL262207:UEN262218 UOH262207:UOJ262218 UYD262207:UYF262218 VHZ262207:VIB262218 VRV262207:VRX262218 WBR262207:WBT262218 WLN262207:WLP262218 WVJ262207:WVL262218 B327743:D327754 IX327743:IZ327754 ST327743:SV327754 ACP327743:ACR327754 AML327743:AMN327754 AWH327743:AWJ327754 BGD327743:BGF327754 BPZ327743:BQB327754 BZV327743:BZX327754 CJR327743:CJT327754 CTN327743:CTP327754 DDJ327743:DDL327754 DNF327743:DNH327754 DXB327743:DXD327754 EGX327743:EGZ327754 EQT327743:EQV327754 FAP327743:FAR327754 FKL327743:FKN327754 FUH327743:FUJ327754 GED327743:GEF327754 GNZ327743:GOB327754 GXV327743:GXX327754 HHR327743:HHT327754 HRN327743:HRP327754 IBJ327743:IBL327754 ILF327743:ILH327754 IVB327743:IVD327754 JEX327743:JEZ327754 JOT327743:JOV327754 JYP327743:JYR327754 KIL327743:KIN327754 KSH327743:KSJ327754 LCD327743:LCF327754 LLZ327743:LMB327754 LVV327743:LVX327754 MFR327743:MFT327754 MPN327743:MPP327754 MZJ327743:MZL327754 NJF327743:NJH327754 NTB327743:NTD327754 OCX327743:OCZ327754 OMT327743:OMV327754 OWP327743:OWR327754 PGL327743:PGN327754 PQH327743:PQJ327754 QAD327743:QAF327754 QJZ327743:QKB327754 QTV327743:QTX327754 RDR327743:RDT327754 RNN327743:RNP327754 RXJ327743:RXL327754 SHF327743:SHH327754 SRB327743:SRD327754 TAX327743:TAZ327754 TKT327743:TKV327754 TUP327743:TUR327754 UEL327743:UEN327754 UOH327743:UOJ327754 UYD327743:UYF327754 VHZ327743:VIB327754 VRV327743:VRX327754 WBR327743:WBT327754 WLN327743:WLP327754 WVJ327743:WVL327754 B393279:D393290 IX393279:IZ393290 ST393279:SV393290 ACP393279:ACR393290 AML393279:AMN393290 AWH393279:AWJ393290 BGD393279:BGF393290 BPZ393279:BQB393290 BZV393279:BZX393290 CJR393279:CJT393290 CTN393279:CTP393290 DDJ393279:DDL393290 DNF393279:DNH393290 DXB393279:DXD393290 EGX393279:EGZ393290 EQT393279:EQV393290 FAP393279:FAR393290 FKL393279:FKN393290 FUH393279:FUJ393290 GED393279:GEF393290 GNZ393279:GOB393290 GXV393279:GXX393290 HHR393279:HHT393290 HRN393279:HRP393290 IBJ393279:IBL393290 ILF393279:ILH393290 IVB393279:IVD393290 JEX393279:JEZ393290 JOT393279:JOV393290 JYP393279:JYR393290 KIL393279:KIN393290 KSH393279:KSJ393290 LCD393279:LCF393290 LLZ393279:LMB393290 LVV393279:LVX393290 MFR393279:MFT393290 MPN393279:MPP393290 MZJ393279:MZL393290 NJF393279:NJH393290 NTB393279:NTD393290 OCX393279:OCZ393290 OMT393279:OMV393290 OWP393279:OWR393290 PGL393279:PGN393290 PQH393279:PQJ393290 QAD393279:QAF393290 QJZ393279:QKB393290 QTV393279:QTX393290 RDR393279:RDT393290 RNN393279:RNP393290 RXJ393279:RXL393290 SHF393279:SHH393290 SRB393279:SRD393290 TAX393279:TAZ393290 TKT393279:TKV393290 TUP393279:TUR393290 UEL393279:UEN393290 UOH393279:UOJ393290 UYD393279:UYF393290 VHZ393279:VIB393290 VRV393279:VRX393290 WBR393279:WBT393290 WLN393279:WLP393290 WVJ393279:WVL393290 B458815:D458826 IX458815:IZ458826 ST458815:SV458826 ACP458815:ACR458826 AML458815:AMN458826 AWH458815:AWJ458826 BGD458815:BGF458826 BPZ458815:BQB458826 BZV458815:BZX458826 CJR458815:CJT458826 CTN458815:CTP458826 DDJ458815:DDL458826 DNF458815:DNH458826 DXB458815:DXD458826 EGX458815:EGZ458826 EQT458815:EQV458826 FAP458815:FAR458826 FKL458815:FKN458826 FUH458815:FUJ458826 GED458815:GEF458826 GNZ458815:GOB458826 GXV458815:GXX458826 HHR458815:HHT458826 HRN458815:HRP458826 IBJ458815:IBL458826 ILF458815:ILH458826 IVB458815:IVD458826 JEX458815:JEZ458826 JOT458815:JOV458826 JYP458815:JYR458826 KIL458815:KIN458826 KSH458815:KSJ458826 LCD458815:LCF458826 LLZ458815:LMB458826 LVV458815:LVX458826 MFR458815:MFT458826 MPN458815:MPP458826 MZJ458815:MZL458826 NJF458815:NJH458826 NTB458815:NTD458826 OCX458815:OCZ458826 OMT458815:OMV458826 OWP458815:OWR458826 PGL458815:PGN458826 PQH458815:PQJ458826 QAD458815:QAF458826 QJZ458815:QKB458826 QTV458815:QTX458826 RDR458815:RDT458826 RNN458815:RNP458826 RXJ458815:RXL458826 SHF458815:SHH458826 SRB458815:SRD458826 TAX458815:TAZ458826 TKT458815:TKV458826 TUP458815:TUR458826 UEL458815:UEN458826 UOH458815:UOJ458826 UYD458815:UYF458826 VHZ458815:VIB458826 VRV458815:VRX458826 WBR458815:WBT458826 WLN458815:WLP458826 WVJ458815:WVL458826 B524351:D524362 IX524351:IZ524362 ST524351:SV524362 ACP524351:ACR524362 AML524351:AMN524362 AWH524351:AWJ524362 BGD524351:BGF524362 BPZ524351:BQB524362 BZV524351:BZX524362 CJR524351:CJT524362 CTN524351:CTP524362 DDJ524351:DDL524362 DNF524351:DNH524362 DXB524351:DXD524362 EGX524351:EGZ524362 EQT524351:EQV524362 FAP524351:FAR524362 FKL524351:FKN524362 FUH524351:FUJ524362 GED524351:GEF524362 GNZ524351:GOB524362 GXV524351:GXX524362 HHR524351:HHT524362 HRN524351:HRP524362 IBJ524351:IBL524362 ILF524351:ILH524362 IVB524351:IVD524362 JEX524351:JEZ524362 JOT524351:JOV524362 JYP524351:JYR524362 KIL524351:KIN524362 KSH524351:KSJ524362 LCD524351:LCF524362 LLZ524351:LMB524362 LVV524351:LVX524362 MFR524351:MFT524362 MPN524351:MPP524362 MZJ524351:MZL524362 NJF524351:NJH524362 NTB524351:NTD524362 OCX524351:OCZ524362 OMT524351:OMV524362 OWP524351:OWR524362 PGL524351:PGN524362 PQH524351:PQJ524362 QAD524351:QAF524362 QJZ524351:QKB524362 QTV524351:QTX524362 RDR524351:RDT524362 RNN524351:RNP524362 RXJ524351:RXL524362 SHF524351:SHH524362 SRB524351:SRD524362 TAX524351:TAZ524362 TKT524351:TKV524362 TUP524351:TUR524362 UEL524351:UEN524362 UOH524351:UOJ524362 UYD524351:UYF524362 VHZ524351:VIB524362 VRV524351:VRX524362 WBR524351:WBT524362 WLN524351:WLP524362 WVJ524351:WVL524362 B589887:D589898 IX589887:IZ589898 ST589887:SV589898 ACP589887:ACR589898 AML589887:AMN589898 AWH589887:AWJ589898 BGD589887:BGF589898 BPZ589887:BQB589898 BZV589887:BZX589898 CJR589887:CJT589898 CTN589887:CTP589898 DDJ589887:DDL589898 DNF589887:DNH589898 DXB589887:DXD589898 EGX589887:EGZ589898 EQT589887:EQV589898 FAP589887:FAR589898 FKL589887:FKN589898 FUH589887:FUJ589898 GED589887:GEF589898 GNZ589887:GOB589898 GXV589887:GXX589898 HHR589887:HHT589898 HRN589887:HRP589898 IBJ589887:IBL589898 ILF589887:ILH589898 IVB589887:IVD589898 JEX589887:JEZ589898 JOT589887:JOV589898 JYP589887:JYR589898 KIL589887:KIN589898 KSH589887:KSJ589898 LCD589887:LCF589898 LLZ589887:LMB589898 LVV589887:LVX589898 MFR589887:MFT589898 MPN589887:MPP589898 MZJ589887:MZL589898 NJF589887:NJH589898 NTB589887:NTD589898 OCX589887:OCZ589898 OMT589887:OMV589898 OWP589887:OWR589898 PGL589887:PGN589898 PQH589887:PQJ589898 QAD589887:QAF589898 QJZ589887:QKB589898 QTV589887:QTX589898 RDR589887:RDT589898 RNN589887:RNP589898 RXJ589887:RXL589898 SHF589887:SHH589898 SRB589887:SRD589898 TAX589887:TAZ589898 TKT589887:TKV589898 TUP589887:TUR589898 UEL589887:UEN589898 UOH589887:UOJ589898 UYD589887:UYF589898 VHZ589887:VIB589898 VRV589887:VRX589898 WBR589887:WBT589898 WLN589887:WLP589898 WVJ589887:WVL589898 B655423:D655434 IX655423:IZ655434 ST655423:SV655434 ACP655423:ACR655434 AML655423:AMN655434 AWH655423:AWJ655434 BGD655423:BGF655434 BPZ655423:BQB655434 BZV655423:BZX655434 CJR655423:CJT655434 CTN655423:CTP655434 DDJ655423:DDL655434 DNF655423:DNH655434 DXB655423:DXD655434 EGX655423:EGZ655434 EQT655423:EQV655434 FAP655423:FAR655434 FKL655423:FKN655434 FUH655423:FUJ655434 GED655423:GEF655434 GNZ655423:GOB655434 GXV655423:GXX655434 HHR655423:HHT655434 HRN655423:HRP655434 IBJ655423:IBL655434 ILF655423:ILH655434 IVB655423:IVD655434 JEX655423:JEZ655434 JOT655423:JOV655434 JYP655423:JYR655434 KIL655423:KIN655434 KSH655423:KSJ655434 LCD655423:LCF655434 LLZ655423:LMB655434 LVV655423:LVX655434 MFR655423:MFT655434 MPN655423:MPP655434 MZJ655423:MZL655434 NJF655423:NJH655434 NTB655423:NTD655434 OCX655423:OCZ655434 OMT655423:OMV655434 OWP655423:OWR655434 PGL655423:PGN655434 PQH655423:PQJ655434 QAD655423:QAF655434 QJZ655423:QKB655434 QTV655423:QTX655434 RDR655423:RDT655434 RNN655423:RNP655434 RXJ655423:RXL655434 SHF655423:SHH655434 SRB655423:SRD655434 TAX655423:TAZ655434 TKT655423:TKV655434 TUP655423:TUR655434 UEL655423:UEN655434 UOH655423:UOJ655434 UYD655423:UYF655434 VHZ655423:VIB655434 VRV655423:VRX655434 WBR655423:WBT655434 WLN655423:WLP655434 WVJ655423:WVL655434 B720959:D720970 IX720959:IZ720970 ST720959:SV720970 ACP720959:ACR720970 AML720959:AMN720970 AWH720959:AWJ720970 BGD720959:BGF720970 BPZ720959:BQB720970 BZV720959:BZX720970 CJR720959:CJT720970 CTN720959:CTP720970 DDJ720959:DDL720970 DNF720959:DNH720970 DXB720959:DXD720970 EGX720959:EGZ720970 EQT720959:EQV720970 FAP720959:FAR720970 FKL720959:FKN720970 FUH720959:FUJ720970 GED720959:GEF720970 GNZ720959:GOB720970 GXV720959:GXX720970 HHR720959:HHT720970 HRN720959:HRP720970 IBJ720959:IBL720970 ILF720959:ILH720970 IVB720959:IVD720970 JEX720959:JEZ720970 JOT720959:JOV720970 JYP720959:JYR720970 KIL720959:KIN720970 KSH720959:KSJ720970 LCD720959:LCF720970 LLZ720959:LMB720970 LVV720959:LVX720970 MFR720959:MFT720970 MPN720959:MPP720970 MZJ720959:MZL720970 NJF720959:NJH720970 NTB720959:NTD720970 OCX720959:OCZ720970 OMT720959:OMV720970 OWP720959:OWR720970 PGL720959:PGN720970 PQH720959:PQJ720970 QAD720959:QAF720970 QJZ720959:QKB720970 QTV720959:QTX720970 RDR720959:RDT720970 RNN720959:RNP720970 RXJ720959:RXL720970 SHF720959:SHH720970 SRB720959:SRD720970 TAX720959:TAZ720970 TKT720959:TKV720970 TUP720959:TUR720970 UEL720959:UEN720970 UOH720959:UOJ720970 UYD720959:UYF720970 VHZ720959:VIB720970 VRV720959:VRX720970 WBR720959:WBT720970 WLN720959:WLP720970 WVJ720959:WVL720970 B786495:D786506 IX786495:IZ786506 ST786495:SV786506 ACP786495:ACR786506 AML786495:AMN786506 AWH786495:AWJ786506 BGD786495:BGF786506 BPZ786495:BQB786506 BZV786495:BZX786506 CJR786495:CJT786506 CTN786495:CTP786506 DDJ786495:DDL786506 DNF786495:DNH786506 DXB786495:DXD786506 EGX786495:EGZ786506 EQT786495:EQV786506 FAP786495:FAR786506 FKL786495:FKN786506 FUH786495:FUJ786506 GED786495:GEF786506 GNZ786495:GOB786506 GXV786495:GXX786506 HHR786495:HHT786506 HRN786495:HRP786506 IBJ786495:IBL786506 ILF786495:ILH786506 IVB786495:IVD786506 JEX786495:JEZ786506 JOT786495:JOV786506 JYP786495:JYR786506 KIL786495:KIN786506 KSH786495:KSJ786506 LCD786495:LCF786506 LLZ786495:LMB786506 LVV786495:LVX786506 MFR786495:MFT786506 MPN786495:MPP786506 MZJ786495:MZL786506 NJF786495:NJH786506 NTB786495:NTD786506 OCX786495:OCZ786506 OMT786495:OMV786506 OWP786495:OWR786506 PGL786495:PGN786506 PQH786495:PQJ786506 QAD786495:QAF786506 QJZ786495:QKB786506 QTV786495:QTX786506 RDR786495:RDT786506 RNN786495:RNP786506 RXJ786495:RXL786506 SHF786495:SHH786506 SRB786495:SRD786506 TAX786495:TAZ786506 TKT786495:TKV786506 TUP786495:TUR786506 UEL786495:UEN786506 UOH786495:UOJ786506 UYD786495:UYF786506 VHZ786495:VIB786506 VRV786495:VRX786506 WBR786495:WBT786506 WLN786495:WLP786506 WVJ786495:WVL786506 B852031:D852042 IX852031:IZ852042 ST852031:SV852042 ACP852031:ACR852042 AML852031:AMN852042 AWH852031:AWJ852042 BGD852031:BGF852042 BPZ852031:BQB852042 BZV852031:BZX852042 CJR852031:CJT852042 CTN852031:CTP852042 DDJ852031:DDL852042 DNF852031:DNH852042 DXB852031:DXD852042 EGX852031:EGZ852042 EQT852031:EQV852042 FAP852031:FAR852042 FKL852031:FKN852042 FUH852031:FUJ852042 GED852031:GEF852042 GNZ852031:GOB852042 GXV852031:GXX852042 HHR852031:HHT852042 HRN852031:HRP852042 IBJ852031:IBL852042 ILF852031:ILH852042 IVB852031:IVD852042 JEX852031:JEZ852042 JOT852031:JOV852042 JYP852031:JYR852042 KIL852031:KIN852042 KSH852031:KSJ852042 LCD852031:LCF852042 LLZ852031:LMB852042 LVV852031:LVX852042 MFR852031:MFT852042 MPN852031:MPP852042 MZJ852031:MZL852042 NJF852031:NJH852042 NTB852031:NTD852042 OCX852031:OCZ852042 OMT852031:OMV852042 OWP852031:OWR852042 PGL852031:PGN852042 PQH852031:PQJ852042 QAD852031:QAF852042 QJZ852031:QKB852042 QTV852031:QTX852042 RDR852031:RDT852042 RNN852031:RNP852042 RXJ852031:RXL852042 SHF852031:SHH852042 SRB852031:SRD852042 TAX852031:TAZ852042 TKT852031:TKV852042 TUP852031:TUR852042 UEL852031:UEN852042 UOH852031:UOJ852042 UYD852031:UYF852042 VHZ852031:VIB852042 VRV852031:VRX852042 WBR852031:WBT852042 WLN852031:WLP852042 WVJ852031:WVL852042 B917567:D917578 IX917567:IZ917578 ST917567:SV917578 ACP917567:ACR917578 AML917567:AMN917578 AWH917567:AWJ917578 BGD917567:BGF917578 BPZ917567:BQB917578 BZV917567:BZX917578 CJR917567:CJT917578 CTN917567:CTP917578 DDJ917567:DDL917578 DNF917567:DNH917578 DXB917567:DXD917578 EGX917567:EGZ917578 EQT917567:EQV917578 FAP917567:FAR917578 FKL917567:FKN917578 FUH917567:FUJ917578 GED917567:GEF917578 GNZ917567:GOB917578 GXV917567:GXX917578 HHR917567:HHT917578 HRN917567:HRP917578 IBJ917567:IBL917578 ILF917567:ILH917578 IVB917567:IVD917578 JEX917567:JEZ917578 JOT917567:JOV917578 JYP917567:JYR917578 KIL917567:KIN917578 KSH917567:KSJ917578 LCD917567:LCF917578 LLZ917567:LMB917578 LVV917567:LVX917578 MFR917567:MFT917578 MPN917567:MPP917578 MZJ917567:MZL917578 NJF917567:NJH917578 NTB917567:NTD917578 OCX917567:OCZ917578 OMT917567:OMV917578 OWP917567:OWR917578 PGL917567:PGN917578 PQH917567:PQJ917578 QAD917567:QAF917578 QJZ917567:QKB917578 QTV917567:QTX917578 RDR917567:RDT917578 RNN917567:RNP917578 RXJ917567:RXL917578 SHF917567:SHH917578 SRB917567:SRD917578 TAX917567:TAZ917578 TKT917567:TKV917578 TUP917567:TUR917578 UEL917567:UEN917578 UOH917567:UOJ917578 UYD917567:UYF917578 VHZ917567:VIB917578 VRV917567:VRX917578 WBR917567:WBT917578 WLN917567:WLP917578 WVJ917567:WVL917578 B983103:D983114 IX983103:IZ983114 ST983103:SV983114 ACP983103:ACR983114 AML983103:AMN983114 AWH983103:AWJ983114 BGD983103:BGF983114 BPZ983103:BQB983114 BZV983103:BZX983114 CJR983103:CJT983114 CTN983103:CTP983114 DDJ983103:DDL983114 DNF983103:DNH983114 DXB983103:DXD983114 EGX983103:EGZ983114 EQT983103:EQV983114 FAP983103:FAR983114 FKL983103:FKN983114 FUH983103:FUJ983114 GED983103:GEF983114 GNZ983103:GOB983114 GXV983103:GXX983114 HHR983103:HHT983114 HRN983103:HRP983114 IBJ983103:IBL983114 ILF983103:ILH983114 IVB983103:IVD983114 JEX983103:JEZ983114 JOT983103:JOV983114 JYP983103:JYR983114 KIL983103:KIN983114 KSH983103:KSJ983114 LCD983103:LCF983114 LLZ983103:LMB983114 LVV983103:LVX983114 MFR983103:MFT983114 MPN983103:MPP983114 MZJ983103:MZL983114 NJF983103:NJH983114 NTB983103:NTD983114 OCX983103:OCZ983114 OMT983103:OMV983114 OWP983103:OWR983114 PGL983103:PGN983114 PQH983103:PQJ983114 QAD983103:QAF983114 QJZ983103:QKB983114 QTV983103:QTX983114 RDR983103:RDT983114 RNN983103:RNP983114 RXJ983103:RXL983114 SHF983103:SHH983114 SRB983103:SRD983114 TAX983103:TAZ983114 TKT983103:TKV983114 TUP983103:TUR983114 UEL983103:UEN983114 UOH983103:UOJ983114 UYD983103:UYF983114 VHZ983103:VIB983114 VRV983103:VRX983114 WBR983103:WBT983114 WLN983103:WLP983114 WVJ983103:WVL983114 B29:D33 IX29:IZ33 ST29:SV33 ACP29:ACR33 AML29:AMN33 AWH29:AWJ33 BGD29:BGF33 BPZ29:BQB33 BZV29:BZX33 CJR29:CJT33 CTN29:CTP33 DDJ29:DDL33 DNF29:DNH33 DXB29:DXD33 EGX29:EGZ33 EQT29:EQV33 FAP29:FAR33 FKL29:FKN33 FUH29:FUJ33 GED29:GEF33 GNZ29:GOB33 GXV29:GXX33 HHR29:HHT33 HRN29:HRP33 IBJ29:IBL33 ILF29:ILH33 IVB29:IVD33 JEX29:JEZ33 JOT29:JOV33 JYP29:JYR33 KIL29:KIN33 KSH29:KSJ33 LCD29:LCF33 LLZ29:LMB33 LVV29:LVX33 MFR29:MFT33 MPN29:MPP33 MZJ29:MZL33 NJF29:NJH33 NTB29:NTD33 OCX29:OCZ33 OMT29:OMV33 OWP29:OWR33 PGL29:PGN33 PQH29:PQJ33 QAD29:QAF33 QJZ29:QKB33 QTV29:QTX33 RDR29:RDT33 RNN29:RNP33 RXJ29:RXL33 SHF29:SHH33 SRB29:SRD33 TAX29:TAZ33 TKT29:TKV33 TUP29:TUR33 UEL29:UEN33 UOH29:UOJ33 UYD29:UYF33 VHZ29:VIB33 VRV29:VRX33 WBR29:WBT33 WLN29:WLP33 WVJ29:WVL33 B65565:D65569 IX65565:IZ65569 ST65565:SV65569 ACP65565:ACR65569 AML65565:AMN65569 AWH65565:AWJ65569 BGD65565:BGF65569 BPZ65565:BQB65569 BZV65565:BZX65569 CJR65565:CJT65569 CTN65565:CTP65569 DDJ65565:DDL65569 DNF65565:DNH65569 DXB65565:DXD65569 EGX65565:EGZ65569 EQT65565:EQV65569 FAP65565:FAR65569 FKL65565:FKN65569 FUH65565:FUJ65569 GED65565:GEF65569 GNZ65565:GOB65569 GXV65565:GXX65569 HHR65565:HHT65569 HRN65565:HRP65569 IBJ65565:IBL65569 ILF65565:ILH65569 IVB65565:IVD65569 JEX65565:JEZ65569 JOT65565:JOV65569 JYP65565:JYR65569 KIL65565:KIN65569 KSH65565:KSJ65569 LCD65565:LCF65569 LLZ65565:LMB65569 LVV65565:LVX65569 MFR65565:MFT65569 MPN65565:MPP65569 MZJ65565:MZL65569 NJF65565:NJH65569 NTB65565:NTD65569 OCX65565:OCZ65569 OMT65565:OMV65569 OWP65565:OWR65569 PGL65565:PGN65569 PQH65565:PQJ65569 QAD65565:QAF65569 QJZ65565:QKB65569 QTV65565:QTX65569 RDR65565:RDT65569 RNN65565:RNP65569 RXJ65565:RXL65569 SHF65565:SHH65569 SRB65565:SRD65569 TAX65565:TAZ65569 TKT65565:TKV65569 TUP65565:TUR65569 UEL65565:UEN65569 UOH65565:UOJ65569 UYD65565:UYF65569 VHZ65565:VIB65569 VRV65565:VRX65569 WBR65565:WBT65569 WLN65565:WLP65569 WVJ65565:WVL65569 B131101:D131105 IX131101:IZ131105 ST131101:SV131105 ACP131101:ACR131105 AML131101:AMN131105 AWH131101:AWJ131105 BGD131101:BGF131105 BPZ131101:BQB131105 BZV131101:BZX131105 CJR131101:CJT131105 CTN131101:CTP131105 DDJ131101:DDL131105 DNF131101:DNH131105 DXB131101:DXD131105 EGX131101:EGZ131105 EQT131101:EQV131105 FAP131101:FAR131105 FKL131101:FKN131105 FUH131101:FUJ131105 GED131101:GEF131105 GNZ131101:GOB131105 GXV131101:GXX131105 HHR131101:HHT131105 HRN131101:HRP131105 IBJ131101:IBL131105 ILF131101:ILH131105 IVB131101:IVD131105 JEX131101:JEZ131105 JOT131101:JOV131105 JYP131101:JYR131105 KIL131101:KIN131105 KSH131101:KSJ131105 LCD131101:LCF131105 LLZ131101:LMB131105 LVV131101:LVX131105 MFR131101:MFT131105 MPN131101:MPP131105 MZJ131101:MZL131105 NJF131101:NJH131105 NTB131101:NTD131105 OCX131101:OCZ131105 OMT131101:OMV131105 OWP131101:OWR131105 PGL131101:PGN131105 PQH131101:PQJ131105 QAD131101:QAF131105 QJZ131101:QKB131105 QTV131101:QTX131105 RDR131101:RDT131105 RNN131101:RNP131105 RXJ131101:RXL131105 SHF131101:SHH131105 SRB131101:SRD131105 TAX131101:TAZ131105 TKT131101:TKV131105 TUP131101:TUR131105 UEL131101:UEN131105 UOH131101:UOJ131105 UYD131101:UYF131105 VHZ131101:VIB131105 VRV131101:VRX131105 WBR131101:WBT131105 WLN131101:WLP131105 WVJ131101:WVL131105 B196637:D196641 IX196637:IZ196641 ST196637:SV196641 ACP196637:ACR196641 AML196637:AMN196641 AWH196637:AWJ196641 BGD196637:BGF196641 BPZ196637:BQB196641 BZV196637:BZX196641 CJR196637:CJT196641 CTN196637:CTP196641 DDJ196637:DDL196641 DNF196637:DNH196641 DXB196637:DXD196641 EGX196637:EGZ196641 EQT196637:EQV196641 FAP196637:FAR196641 FKL196637:FKN196641 FUH196637:FUJ196641 GED196637:GEF196641 GNZ196637:GOB196641 GXV196637:GXX196641 HHR196637:HHT196641 HRN196637:HRP196641 IBJ196637:IBL196641 ILF196637:ILH196641 IVB196637:IVD196641 JEX196637:JEZ196641 JOT196637:JOV196641 JYP196637:JYR196641 KIL196637:KIN196641 KSH196637:KSJ196641 LCD196637:LCF196641 LLZ196637:LMB196641 LVV196637:LVX196641 MFR196637:MFT196641 MPN196637:MPP196641 MZJ196637:MZL196641 NJF196637:NJH196641 NTB196637:NTD196641 OCX196637:OCZ196641 OMT196637:OMV196641 OWP196637:OWR196641 PGL196637:PGN196641 PQH196637:PQJ196641 QAD196637:QAF196641 QJZ196637:QKB196641 QTV196637:QTX196641 RDR196637:RDT196641 RNN196637:RNP196641 RXJ196637:RXL196641 SHF196637:SHH196641 SRB196637:SRD196641 TAX196637:TAZ196641 TKT196637:TKV196641 TUP196637:TUR196641 UEL196637:UEN196641 UOH196637:UOJ196641 UYD196637:UYF196641 VHZ196637:VIB196641 VRV196637:VRX196641 WBR196637:WBT196641 WLN196637:WLP196641 WVJ196637:WVL196641 B262173:D262177 IX262173:IZ262177 ST262173:SV262177 ACP262173:ACR262177 AML262173:AMN262177 AWH262173:AWJ262177 BGD262173:BGF262177 BPZ262173:BQB262177 BZV262173:BZX262177 CJR262173:CJT262177 CTN262173:CTP262177 DDJ262173:DDL262177 DNF262173:DNH262177 DXB262173:DXD262177 EGX262173:EGZ262177 EQT262173:EQV262177 FAP262173:FAR262177 FKL262173:FKN262177 FUH262173:FUJ262177 GED262173:GEF262177 GNZ262173:GOB262177 GXV262173:GXX262177 HHR262173:HHT262177 HRN262173:HRP262177 IBJ262173:IBL262177 ILF262173:ILH262177 IVB262173:IVD262177 JEX262173:JEZ262177 JOT262173:JOV262177 JYP262173:JYR262177 KIL262173:KIN262177 KSH262173:KSJ262177 LCD262173:LCF262177 LLZ262173:LMB262177 LVV262173:LVX262177 MFR262173:MFT262177 MPN262173:MPP262177 MZJ262173:MZL262177 NJF262173:NJH262177 NTB262173:NTD262177 OCX262173:OCZ262177 OMT262173:OMV262177 OWP262173:OWR262177 PGL262173:PGN262177 PQH262173:PQJ262177 QAD262173:QAF262177 QJZ262173:QKB262177 QTV262173:QTX262177 RDR262173:RDT262177 RNN262173:RNP262177 RXJ262173:RXL262177 SHF262173:SHH262177 SRB262173:SRD262177 TAX262173:TAZ262177 TKT262173:TKV262177 TUP262173:TUR262177 UEL262173:UEN262177 UOH262173:UOJ262177 UYD262173:UYF262177 VHZ262173:VIB262177 VRV262173:VRX262177 WBR262173:WBT262177 WLN262173:WLP262177 WVJ262173:WVL262177 B327709:D327713 IX327709:IZ327713 ST327709:SV327713 ACP327709:ACR327713 AML327709:AMN327713 AWH327709:AWJ327713 BGD327709:BGF327713 BPZ327709:BQB327713 BZV327709:BZX327713 CJR327709:CJT327713 CTN327709:CTP327713 DDJ327709:DDL327713 DNF327709:DNH327713 DXB327709:DXD327713 EGX327709:EGZ327713 EQT327709:EQV327713 FAP327709:FAR327713 FKL327709:FKN327713 FUH327709:FUJ327713 GED327709:GEF327713 GNZ327709:GOB327713 GXV327709:GXX327713 HHR327709:HHT327713 HRN327709:HRP327713 IBJ327709:IBL327713 ILF327709:ILH327713 IVB327709:IVD327713 JEX327709:JEZ327713 JOT327709:JOV327713 JYP327709:JYR327713 KIL327709:KIN327713 KSH327709:KSJ327713 LCD327709:LCF327713 LLZ327709:LMB327713 LVV327709:LVX327713 MFR327709:MFT327713 MPN327709:MPP327713 MZJ327709:MZL327713 NJF327709:NJH327713 NTB327709:NTD327713 OCX327709:OCZ327713 OMT327709:OMV327713 OWP327709:OWR327713 PGL327709:PGN327713 PQH327709:PQJ327713 QAD327709:QAF327713 QJZ327709:QKB327713 QTV327709:QTX327713 RDR327709:RDT327713 RNN327709:RNP327713 RXJ327709:RXL327713 SHF327709:SHH327713 SRB327709:SRD327713 TAX327709:TAZ327713 TKT327709:TKV327713 TUP327709:TUR327713 UEL327709:UEN327713 UOH327709:UOJ327713 UYD327709:UYF327713 VHZ327709:VIB327713 VRV327709:VRX327713 WBR327709:WBT327713 WLN327709:WLP327713 WVJ327709:WVL327713 B393245:D393249 IX393245:IZ393249 ST393245:SV393249 ACP393245:ACR393249 AML393245:AMN393249 AWH393245:AWJ393249 BGD393245:BGF393249 BPZ393245:BQB393249 BZV393245:BZX393249 CJR393245:CJT393249 CTN393245:CTP393249 DDJ393245:DDL393249 DNF393245:DNH393249 DXB393245:DXD393249 EGX393245:EGZ393249 EQT393245:EQV393249 FAP393245:FAR393249 FKL393245:FKN393249 FUH393245:FUJ393249 GED393245:GEF393249 GNZ393245:GOB393249 GXV393245:GXX393249 HHR393245:HHT393249 HRN393245:HRP393249 IBJ393245:IBL393249 ILF393245:ILH393249 IVB393245:IVD393249 JEX393245:JEZ393249 JOT393245:JOV393249 JYP393245:JYR393249 KIL393245:KIN393249 KSH393245:KSJ393249 LCD393245:LCF393249 LLZ393245:LMB393249 LVV393245:LVX393249 MFR393245:MFT393249 MPN393245:MPP393249 MZJ393245:MZL393249 NJF393245:NJH393249 NTB393245:NTD393249 OCX393245:OCZ393249 OMT393245:OMV393249 OWP393245:OWR393249 PGL393245:PGN393249 PQH393245:PQJ393249 QAD393245:QAF393249 QJZ393245:QKB393249 QTV393245:QTX393249 RDR393245:RDT393249 RNN393245:RNP393249 RXJ393245:RXL393249 SHF393245:SHH393249 SRB393245:SRD393249 TAX393245:TAZ393249 TKT393245:TKV393249 TUP393245:TUR393249 UEL393245:UEN393249 UOH393245:UOJ393249 UYD393245:UYF393249 VHZ393245:VIB393249 VRV393245:VRX393249 WBR393245:WBT393249 WLN393245:WLP393249 WVJ393245:WVL393249 B458781:D458785 IX458781:IZ458785 ST458781:SV458785 ACP458781:ACR458785 AML458781:AMN458785 AWH458781:AWJ458785 BGD458781:BGF458785 BPZ458781:BQB458785 BZV458781:BZX458785 CJR458781:CJT458785 CTN458781:CTP458785 DDJ458781:DDL458785 DNF458781:DNH458785 DXB458781:DXD458785 EGX458781:EGZ458785 EQT458781:EQV458785 FAP458781:FAR458785 FKL458781:FKN458785 FUH458781:FUJ458785 GED458781:GEF458785 GNZ458781:GOB458785 GXV458781:GXX458785 HHR458781:HHT458785 HRN458781:HRP458785 IBJ458781:IBL458785 ILF458781:ILH458785 IVB458781:IVD458785 JEX458781:JEZ458785 JOT458781:JOV458785 JYP458781:JYR458785 KIL458781:KIN458785 KSH458781:KSJ458785 LCD458781:LCF458785 LLZ458781:LMB458785 LVV458781:LVX458785 MFR458781:MFT458785 MPN458781:MPP458785 MZJ458781:MZL458785 NJF458781:NJH458785 NTB458781:NTD458785 OCX458781:OCZ458785 OMT458781:OMV458785 OWP458781:OWR458785 PGL458781:PGN458785 PQH458781:PQJ458785 QAD458781:QAF458785 QJZ458781:QKB458785 QTV458781:QTX458785 RDR458781:RDT458785 RNN458781:RNP458785 RXJ458781:RXL458785 SHF458781:SHH458785 SRB458781:SRD458785 TAX458781:TAZ458785 TKT458781:TKV458785 TUP458781:TUR458785 UEL458781:UEN458785 UOH458781:UOJ458785 UYD458781:UYF458785 VHZ458781:VIB458785 VRV458781:VRX458785 WBR458781:WBT458785 WLN458781:WLP458785 WVJ458781:WVL458785 B524317:D524321 IX524317:IZ524321 ST524317:SV524321 ACP524317:ACR524321 AML524317:AMN524321 AWH524317:AWJ524321 BGD524317:BGF524321 BPZ524317:BQB524321 BZV524317:BZX524321 CJR524317:CJT524321 CTN524317:CTP524321 DDJ524317:DDL524321 DNF524317:DNH524321 DXB524317:DXD524321 EGX524317:EGZ524321 EQT524317:EQV524321 FAP524317:FAR524321 FKL524317:FKN524321 FUH524317:FUJ524321 GED524317:GEF524321 GNZ524317:GOB524321 GXV524317:GXX524321 HHR524317:HHT524321 HRN524317:HRP524321 IBJ524317:IBL524321 ILF524317:ILH524321 IVB524317:IVD524321 JEX524317:JEZ524321 JOT524317:JOV524321 JYP524317:JYR524321 KIL524317:KIN524321 KSH524317:KSJ524321 LCD524317:LCF524321 LLZ524317:LMB524321 LVV524317:LVX524321 MFR524317:MFT524321 MPN524317:MPP524321 MZJ524317:MZL524321 NJF524317:NJH524321 NTB524317:NTD524321 OCX524317:OCZ524321 OMT524317:OMV524321 OWP524317:OWR524321 PGL524317:PGN524321 PQH524317:PQJ524321 QAD524317:QAF524321 QJZ524317:QKB524321 QTV524317:QTX524321 RDR524317:RDT524321 RNN524317:RNP524321 RXJ524317:RXL524321 SHF524317:SHH524321 SRB524317:SRD524321 TAX524317:TAZ524321 TKT524317:TKV524321 TUP524317:TUR524321 UEL524317:UEN524321 UOH524317:UOJ524321 UYD524317:UYF524321 VHZ524317:VIB524321 VRV524317:VRX524321 WBR524317:WBT524321 WLN524317:WLP524321 WVJ524317:WVL524321 B589853:D589857 IX589853:IZ589857 ST589853:SV589857 ACP589853:ACR589857 AML589853:AMN589857 AWH589853:AWJ589857 BGD589853:BGF589857 BPZ589853:BQB589857 BZV589853:BZX589857 CJR589853:CJT589857 CTN589853:CTP589857 DDJ589853:DDL589857 DNF589853:DNH589857 DXB589853:DXD589857 EGX589853:EGZ589857 EQT589853:EQV589857 FAP589853:FAR589857 FKL589853:FKN589857 FUH589853:FUJ589857 GED589853:GEF589857 GNZ589853:GOB589857 GXV589853:GXX589857 HHR589853:HHT589857 HRN589853:HRP589857 IBJ589853:IBL589857 ILF589853:ILH589857 IVB589853:IVD589857 JEX589853:JEZ589857 JOT589853:JOV589857 JYP589853:JYR589857 KIL589853:KIN589857 KSH589853:KSJ589857 LCD589853:LCF589857 LLZ589853:LMB589857 LVV589853:LVX589857 MFR589853:MFT589857 MPN589853:MPP589857 MZJ589853:MZL589857 NJF589853:NJH589857 NTB589853:NTD589857 OCX589853:OCZ589857 OMT589853:OMV589857 OWP589853:OWR589857 PGL589853:PGN589857 PQH589853:PQJ589857 QAD589853:QAF589857 QJZ589853:QKB589857 QTV589853:QTX589857 RDR589853:RDT589857 RNN589853:RNP589857 RXJ589853:RXL589857 SHF589853:SHH589857 SRB589853:SRD589857 TAX589853:TAZ589857 TKT589853:TKV589857 TUP589853:TUR589857 UEL589853:UEN589857 UOH589853:UOJ589857 UYD589853:UYF589857 VHZ589853:VIB589857 VRV589853:VRX589857 WBR589853:WBT589857 WLN589853:WLP589857 WVJ589853:WVL589857 B655389:D655393 IX655389:IZ655393 ST655389:SV655393 ACP655389:ACR655393 AML655389:AMN655393 AWH655389:AWJ655393 BGD655389:BGF655393 BPZ655389:BQB655393 BZV655389:BZX655393 CJR655389:CJT655393 CTN655389:CTP655393 DDJ655389:DDL655393 DNF655389:DNH655393 DXB655389:DXD655393 EGX655389:EGZ655393 EQT655389:EQV655393 FAP655389:FAR655393 FKL655389:FKN655393 FUH655389:FUJ655393 GED655389:GEF655393 GNZ655389:GOB655393 GXV655389:GXX655393 HHR655389:HHT655393 HRN655389:HRP655393 IBJ655389:IBL655393 ILF655389:ILH655393 IVB655389:IVD655393 JEX655389:JEZ655393 JOT655389:JOV655393 JYP655389:JYR655393 KIL655389:KIN655393 KSH655389:KSJ655393 LCD655389:LCF655393 LLZ655389:LMB655393 LVV655389:LVX655393 MFR655389:MFT655393 MPN655389:MPP655393 MZJ655389:MZL655393 NJF655389:NJH655393 NTB655389:NTD655393 OCX655389:OCZ655393 OMT655389:OMV655393 OWP655389:OWR655393 PGL655389:PGN655393 PQH655389:PQJ655393 QAD655389:QAF655393 QJZ655389:QKB655393 QTV655389:QTX655393 RDR655389:RDT655393 RNN655389:RNP655393 RXJ655389:RXL655393 SHF655389:SHH655393 SRB655389:SRD655393 TAX655389:TAZ655393 TKT655389:TKV655393 TUP655389:TUR655393 UEL655389:UEN655393 UOH655389:UOJ655393 UYD655389:UYF655393 VHZ655389:VIB655393 VRV655389:VRX655393 WBR655389:WBT655393 WLN655389:WLP655393 WVJ655389:WVL655393 B720925:D720929 IX720925:IZ720929 ST720925:SV720929 ACP720925:ACR720929 AML720925:AMN720929 AWH720925:AWJ720929 BGD720925:BGF720929 BPZ720925:BQB720929 BZV720925:BZX720929 CJR720925:CJT720929 CTN720925:CTP720929 DDJ720925:DDL720929 DNF720925:DNH720929 DXB720925:DXD720929 EGX720925:EGZ720929 EQT720925:EQV720929 FAP720925:FAR720929 FKL720925:FKN720929 FUH720925:FUJ720929 GED720925:GEF720929 GNZ720925:GOB720929 GXV720925:GXX720929 HHR720925:HHT720929 HRN720925:HRP720929 IBJ720925:IBL720929 ILF720925:ILH720929 IVB720925:IVD720929 JEX720925:JEZ720929 JOT720925:JOV720929 JYP720925:JYR720929 KIL720925:KIN720929 KSH720925:KSJ720929 LCD720925:LCF720929 LLZ720925:LMB720929 LVV720925:LVX720929 MFR720925:MFT720929 MPN720925:MPP720929 MZJ720925:MZL720929 NJF720925:NJH720929 NTB720925:NTD720929 OCX720925:OCZ720929 OMT720925:OMV720929 OWP720925:OWR720929 PGL720925:PGN720929 PQH720925:PQJ720929 QAD720925:QAF720929 QJZ720925:QKB720929 QTV720925:QTX720929 RDR720925:RDT720929 RNN720925:RNP720929 RXJ720925:RXL720929 SHF720925:SHH720929 SRB720925:SRD720929 TAX720925:TAZ720929 TKT720925:TKV720929 TUP720925:TUR720929 UEL720925:UEN720929 UOH720925:UOJ720929 UYD720925:UYF720929 VHZ720925:VIB720929 VRV720925:VRX720929 WBR720925:WBT720929 WLN720925:WLP720929 WVJ720925:WVL720929 B786461:D786465 IX786461:IZ786465 ST786461:SV786465 ACP786461:ACR786465 AML786461:AMN786465 AWH786461:AWJ786465 BGD786461:BGF786465 BPZ786461:BQB786465 BZV786461:BZX786465 CJR786461:CJT786465 CTN786461:CTP786465 DDJ786461:DDL786465 DNF786461:DNH786465 DXB786461:DXD786465 EGX786461:EGZ786465 EQT786461:EQV786465 FAP786461:FAR786465 FKL786461:FKN786465 FUH786461:FUJ786465 GED786461:GEF786465 GNZ786461:GOB786465 GXV786461:GXX786465 HHR786461:HHT786465 HRN786461:HRP786465 IBJ786461:IBL786465 ILF786461:ILH786465 IVB786461:IVD786465 JEX786461:JEZ786465 JOT786461:JOV786465 JYP786461:JYR786465 KIL786461:KIN786465 KSH786461:KSJ786465 LCD786461:LCF786465 LLZ786461:LMB786465 LVV786461:LVX786465 MFR786461:MFT786465 MPN786461:MPP786465 MZJ786461:MZL786465 NJF786461:NJH786465 NTB786461:NTD786465 OCX786461:OCZ786465 OMT786461:OMV786465 OWP786461:OWR786465 PGL786461:PGN786465 PQH786461:PQJ786465 QAD786461:QAF786465 QJZ786461:QKB786465 QTV786461:QTX786465 RDR786461:RDT786465 RNN786461:RNP786465 RXJ786461:RXL786465 SHF786461:SHH786465 SRB786461:SRD786465 TAX786461:TAZ786465 TKT786461:TKV786465 TUP786461:TUR786465 UEL786461:UEN786465 UOH786461:UOJ786465 UYD786461:UYF786465 VHZ786461:VIB786465 VRV786461:VRX786465 WBR786461:WBT786465 WLN786461:WLP786465 WVJ786461:WVL786465 B851997:D852001 IX851997:IZ852001 ST851997:SV852001 ACP851997:ACR852001 AML851997:AMN852001 AWH851997:AWJ852001 BGD851997:BGF852001 BPZ851997:BQB852001 BZV851997:BZX852001 CJR851997:CJT852001 CTN851997:CTP852001 DDJ851997:DDL852001 DNF851997:DNH852001 DXB851997:DXD852001 EGX851997:EGZ852001 EQT851997:EQV852001 FAP851997:FAR852001 FKL851997:FKN852001 FUH851997:FUJ852001 GED851997:GEF852001 GNZ851997:GOB852001 GXV851997:GXX852001 HHR851997:HHT852001 HRN851997:HRP852001 IBJ851997:IBL852001 ILF851997:ILH852001 IVB851997:IVD852001 JEX851997:JEZ852001 JOT851997:JOV852001 JYP851997:JYR852001 KIL851997:KIN852001 KSH851997:KSJ852001 LCD851997:LCF852001 LLZ851997:LMB852001 LVV851997:LVX852001 MFR851997:MFT852001 MPN851997:MPP852001 MZJ851997:MZL852001 NJF851997:NJH852001 NTB851997:NTD852001 OCX851997:OCZ852001 OMT851997:OMV852001 OWP851997:OWR852001 PGL851997:PGN852001 PQH851997:PQJ852001 QAD851997:QAF852001 QJZ851997:QKB852001 QTV851997:QTX852001 RDR851997:RDT852001 RNN851997:RNP852001 RXJ851997:RXL852001 SHF851997:SHH852001 SRB851997:SRD852001 TAX851997:TAZ852001 TKT851997:TKV852001 TUP851997:TUR852001 UEL851997:UEN852001 UOH851997:UOJ852001 UYD851997:UYF852001 VHZ851997:VIB852001 VRV851997:VRX852001 WBR851997:WBT852001 WLN851997:WLP852001 WVJ851997:WVL852001 B917533:D917537 IX917533:IZ917537 ST917533:SV917537 ACP917533:ACR917537 AML917533:AMN917537 AWH917533:AWJ917537 BGD917533:BGF917537 BPZ917533:BQB917537 BZV917533:BZX917537 CJR917533:CJT917537 CTN917533:CTP917537 DDJ917533:DDL917537 DNF917533:DNH917537 DXB917533:DXD917537 EGX917533:EGZ917537 EQT917533:EQV917537 FAP917533:FAR917537 FKL917533:FKN917537 FUH917533:FUJ917537 GED917533:GEF917537 GNZ917533:GOB917537 GXV917533:GXX917537 HHR917533:HHT917537 HRN917533:HRP917537 IBJ917533:IBL917537 ILF917533:ILH917537 IVB917533:IVD917537 JEX917533:JEZ917537 JOT917533:JOV917537 JYP917533:JYR917537 KIL917533:KIN917537 KSH917533:KSJ917537 LCD917533:LCF917537 LLZ917533:LMB917537 LVV917533:LVX917537 MFR917533:MFT917537 MPN917533:MPP917537 MZJ917533:MZL917537 NJF917533:NJH917537 NTB917533:NTD917537 OCX917533:OCZ917537 OMT917533:OMV917537 OWP917533:OWR917537 PGL917533:PGN917537 PQH917533:PQJ917537 QAD917533:QAF917537 QJZ917533:QKB917537 QTV917533:QTX917537 RDR917533:RDT917537 RNN917533:RNP917537 RXJ917533:RXL917537 SHF917533:SHH917537 SRB917533:SRD917537 TAX917533:TAZ917537 TKT917533:TKV917537 TUP917533:TUR917537 UEL917533:UEN917537 UOH917533:UOJ917537 UYD917533:UYF917537 VHZ917533:VIB917537 VRV917533:VRX917537 WBR917533:WBT917537 WLN917533:WLP917537 WVJ917533:WVL917537 B983069:D983073 IX983069:IZ983073 ST983069:SV983073 ACP983069:ACR983073 AML983069:AMN983073 AWH983069:AWJ983073 BGD983069:BGF983073 BPZ983069:BQB983073 BZV983069:BZX983073 CJR983069:CJT983073 CTN983069:CTP983073 DDJ983069:DDL983073 DNF983069:DNH983073 DXB983069:DXD983073 EGX983069:EGZ983073 EQT983069:EQV983073 FAP983069:FAR983073 FKL983069:FKN983073 FUH983069:FUJ983073 GED983069:GEF983073 GNZ983069:GOB983073 GXV983069:GXX983073 HHR983069:HHT983073 HRN983069:HRP983073 IBJ983069:IBL983073 ILF983069:ILH983073 IVB983069:IVD983073 JEX983069:JEZ983073 JOT983069:JOV983073 JYP983069:JYR983073 KIL983069:KIN983073 KSH983069:KSJ983073 LCD983069:LCF983073 LLZ983069:LMB983073 LVV983069:LVX983073 MFR983069:MFT983073 MPN983069:MPP983073 MZJ983069:MZL983073 NJF983069:NJH983073 NTB983069:NTD983073 OCX983069:OCZ983073 OMT983069:OMV983073 OWP983069:OWR983073 PGL983069:PGN983073 PQH983069:PQJ983073 QAD983069:QAF983073 QJZ983069:QKB983073 QTV983069:QTX983073 RDR983069:RDT983073 RNN983069:RNP983073 RXJ983069:RXL983073 SHF983069:SHH983073 SRB983069:SRD983073 TAX983069:TAZ983073 TKT983069:TKV983073 TUP983069:TUR983073 UEL983069:UEN983073 UOH983069:UOJ983073 UYD983069:UYF983073 VHZ983069:VIB983073 VRV983069:VRX983073 WBR983069:WBT983073 WLN983069:WLP983073 WVJ983069:WVL983073 B37:D44 IX37:IZ44 ST37:SV44 ACP37:ACR44 AML37:AMN44 AWH37:AWJ44 BGD37:BGF44 BPZ37:BQB44 BZV37:BZX44 CJR37:CJT44 CTN37:CTP44 DDJ37:DDL44 DNF37:DNH44 DXB37:DXD44 EGX37:EGZ44 EQT37:EQV44 FAP37:FAR44 FKL37:FKN44 FUH37:FUJ44 GED37:GEF44 GNZ37:GOB44 GXV37:GXX44 HHR37:HHT44 HRN37:HRP44 IBJ37:IBL44 ILF37:ILH44 IVB37:IVD44 JEX37:JEZ44 JOT37:JOV44 JYP37:JYR44 KIL37:KIN44 KSH37:KSJ44 LCD37:LCF44 LLZ37:LMB44 LVV37:LVX44 MFR37:MFT44 MPN37:MPP44 MZJ37:MZL44 NJF37:NJH44 NTB37:NTD44 OCX37:OCZ44 OMT37:OMV44 OWP37:OWR44 PGL37:PGN44 PQH37:PQJ44 QAD37:QAF44 QJZ37:QKB44 QTV37:QTX44 RDR37:RDT44 RNN37:RNP44 RXJ37:RXL44 SHF37:SHH44 SRB37:SRD44 TAX37:TAZ44 TKT37:TKV44 TUP37:TUR44 UEL37:UEN44 UOH37:UOJ44 UYD37:UYF44 VHZ37:VIB44 VRV37:VRX44 WBR37:WBT44 WLN37:WLP44 WVJ37:WVL44 B65573:D65580 IX65573:IZ65580 ST65573:SV65580 ACP65573:ACR65580 AML65573:AMN65580 AWH65573:AWJ65580 BGD65573:BGF65580 BPZ65573:BQB65580 BZV65573:BZX65580 CJR65573:CJT65580 CTN65573:CTP65580 DDJ65573:DDL65580 DNF65573:DNH65580 DXB65573:DXD65580 EGX65573:EGZ65580 EQT65573:EQV65580 FAP65573:FAR65580 FKL65573:FKN65580 FUH65573:FUJ65580 GED65573:GEF65580 GNZ65573:GOB65580 GXV65573:GXX65580 HHR65573:HHT65580 HRN65573:HRP65580 IBJ65573:IBL65580 ILF65573:ILH65580 IVB65573:IVD65580 JEX65573:JEZ65580 JOT65573:JOV65580 JYP65573:JYR65580 KIL65573:KIN65580 KSH65573:KSJ65580 LCD65573:LCF65580 LLZ65573:LMB65580 LVV65573:LVX65580 MFR65573:MFT65580 MPN65573:MPP65580 MZJ65573:MZL65580 NJF65573:NJH65580 NTB65573:NTD65580 OCX65573:OCZ65580 OMT65573:OMV65580 OWP65573:OWR65580 PGL65573:PGN65580 PQH65573:PQJ65580 QAD65573:QAF65580 QJZ65573:QKB65580 QTV65573:QTX65580 RDR65573:RDT65580 RNN65573:RNP65580 RXJ65573:RXL65580 SHF65573:SHH65580 SRB65573:SRD65580 TAX65573:TAZ65580 TKT65573:TKV65580 TUP65573:TUR65580 UEL65573:UEN65580 UOH65573:UOJ65580 UYD65573:UYF65580 VHZ65573:VIB65580 VRV65573:VRX65580 WBR65573:WBT65580 WLN65573:WLP65580 WVJ65573:WVL65580 B131109:D131116 IX131109:IZ131116 ST131109:SV131116 ACP131109:ACR131116 AML131109:AMN131116 AWH131109:AWJ131116 BGD131109:BGF131116 BPZ131109:BQB131116 BZV131109:BZX131116 CJR131109:CJT131116 CTN131109:CTP131116 DDJ131109:DDL131116 DNF131109:DNH131116 DXB131109:DXD131116 EGX131109:EGZ131116 EQT131109:EQV131116 FAP131109:FAR131116 FKL131109:FKN131116 FUH131109:FUJ131116 GED131109:GEF131116 GNZ131109:GOB131116 GXV131109:GXX131116 HHR131109:HHT131116 HRN131109:HRP131116 IBJ131109:IBL131116 ILF131109:ILH131116 IVB131109:IVD131116 JEX131109:JEZ131116 JOT131109:JOV131116 JYP131109:JYR131116 KIL131109:KIN131116 KSH131109:KSJ131116 LCD131109:LCF131116 LLZ131109:LMB131116 LVV131109:LVX131116 MFR131109:MFT131116 MPN131109:MPP131116 MZJ131109:MZL131116 NJF131109:NJH131116 NTB131109:NTD131116 OCX131109:OCZ131116 OMT131109:OMV131116 OWP131109:OWR131116 PGL131109:PGN131116 PQH131109:PQJ131116 QAD131109:QAF131116 QJZ131109:QKB131116 QTV131109:QTX131116 RDR131109:RDT131116 RNN131109:RNP131116 RXJ131109:RXL131116 SHF131109:SHH131116 SRB131109:SRD131116 TAX131109:TAZ131116 TKT131109:TKV131116 TUP131109:TUR131116 UEL131109:UEN131116 UOH131109:UOJ131116 UYD131109:UYF131116 VHZ131109:VIB131116 VRV131109:VRX131116 WBR131109:WBT131116 WLN131109:WLP131116 WVJ131109:WVL131116 B196645:D196652 IX196645:IZ196652 ST196645:SV196652 ACP196645:ACR196652 AML196645:AMN196652 AWH196645:AWJ196652 BGD196645:BGF196652 BPZ196645:BQB196652 BZV196645:BZX196652 CJR196645:CJT196652 CTN196645:CTP196652 DDJ196645:DDL196652 DNF196645:DNH196652 DXB196645:DXD196652 EGX196645:EGZ196652 EQT196645:EQV196652 FAP196645:FAR196652 FKL196645:FKN196652 FUH196645:FUJ196652 GED196645:GEF196652 GNZ196645:GOB196652 GXV196645:GXX196652 HHR196645:HHT196652 HRN196645:HRP196652 IBJ196645:IBL196652 ILF196645:ILH196652 IVB196645:IVD196652 JEX196645:JEZ196652 JOT196645:JOV196652 JYP196645:JYR196652 KIL196645:KIN196652 KSH196645:KSJ196652 LCD196645:LCF196652 LLZ196645:LMB196652 LVV196645:LVX196652 MFR196645:MFT196652 MPN196645:MPP196652 MZJ196645:MZL196652 NJF196645:NJH196652 NTB196645:NTD196652 OCX196645:OCZ196652 OMT196645:OMV196652 OWP196645:OWR196652 PGL196645:PGN196652 PQH196645:PQJ196652 QAD196645:QAF196652 QJZ196645:QKB196652 QTV196645:QTX196652 RDR196645:RDT196652 RNN196645:RNP196652 RXJ196645:RXL196652 SHF196645:SHH196652 SRB196645:SRD196652 TAX196645:TAZ196652 TKT196645:TKV196652 TUP196645:TUR196652 UEL196645:UEN196652 UOH196645:UOJ196652 UYD196645:UYF196652 VHZ196645:VIB196652 VRV196645:VRX196652 WBR196645:WBT196652 WLN196645:WLP196652 WVJ196645:WVL196652 B262181:D262188 IX262181:IZ262188 ST262181:SV262188 ACP262181:ACR262188 AML262181:AMN262188 AWH262181:AWJ262188 BGD262181:BGF262188 BPZ262181:BQB262188 BZV262181:BZX262188 CJR262181:CJT262188 CTN262181:CTP262188 DDJ262181:DDL262188 DNF262181:DNH262188 DXB262181:DXD262188 EGX262181:EGZ262188 EQT262181:EQV262188 FAP262181:FAR262188 FKL262181:FKN262188 FUH262181:FUJ262188 GED262181:GEF262188 GNZ262181:GOB262188 GXV262181:GXX262188 HHR262181:HHT262188 HRN262181:HRP262188 IBJ262181:IBL262188 ILF262181:ILH262188 IVB262181:IVD262188 JEX262181:JEZ262188 JOT262181:JOV262188 JYP262181:JYR262188 KIL262181:KIN262188 KSH262181:KSJ262188 LCD262181:LCF262188 LLZ262181:LMB262188 LVV262181:LVX262188 MFR262181:MFT262188 MPN262181:MPP262188 MZJ262181:MZL262188 NJF262181:NJH262188 NTB262181:NTD262188 OCX262181:OCZ262188 OMT262181:OMV262188 OWP262181:OWR262188 PGL262181:PGN262188 PQH262181:PQJ262188 QAD262181:QAF262188 QJZ262181:QKB262188 QTV262181:QTX262188 RDR262181:RDT262188 RNN262181:RNP262188 RXJ262181:RXL262188 SHF262181:SHH262188 SRB262181:SRD262188 TAX262181:TAZ262188 TKT262181:TKV262188 TUP262181:TUR262188 UEL262181:UEN262188 UOH262181:UOJ262188 UYD262181:UYF262188 VHZ262181:VIB262188 VRV262181:VRX262188 WBR262181:WBT262188 WLN262181:WLP262188 WVJ262181:WVL262188 B327717:D327724 IX327717:IZ327724 ST327717:SV327724 ACP327717:ACR327724 AML327717:AMN327724 AWH327717:AWJ327724 BGD327717:BGF327724 BPZ327717:BQB327724 BZV327717:BZX327724 CJR327717:CJT327724 CTN327717:CTP327724 DDJ327717:DDL327724 DNF327717:DNH327724 DXB327717:DXD327724 EGX327717:EGZ327724 EQT327717:EQV327724 FAP327717:FAR327724 FKL327717:FKN327724 FUH327717:FUJ327724 GED327717:GEF327724 GNZ327717:GOB327724 GXV327717:GXX327724 HHR327717:HHT327724 HRN327717:HRP327724 IBJ327717:IBL327724 ILF327717:ILH327724 IVB327717:IVD327724 JEX327717:JEZ327724 JOT327717:JOV327724 JYP327717:JYR327724 KIL327717:KIN327724 KSH327717:KSJ327724 LCD327717:LCF327724 LLZ327717:LMB327724 LVV327717:LVX327724 MFR327717:MFT327724 MPN327717:MPP327724 MZJ327717:MZL327724 NJF327717:NJH327724 NTB327717:NTD327724 OCX327717:OCZ327724 OMT327717:OMV327724 OWP327717:OWR327724 PGL327717:PGN327724 PQH327717:PQJ327724 QAD327717:QAF327724 QJZ327717:QKB327724 QTV327717:QTX327724 RDR327717:RDT327724 RNN327717:RNP327724 RXJ327717:RXL327724 SHF327717:SHH327724 SRB327717:SRD327724 TAX327717:TAZ327724 TKT327717:TKV327724 TUP327717:TUR327724 UEL327717:UEN327724 UOH327717:UOJ327724 UYD327717:UYF327724 VHZ327717:VIB327724 VRV327717:VRX327724 WBR327717:WBT327724 WLN327717:WLP327724 WVJ327717:WVL327724 B393253:D393260 IX393253:IZ393260 ST393253:SV393260 ACP393253:ACR393260 AML393253:AMN393260 AWH393253:AWJ393260 BGD393253:BGF393260 BPZ393253:BQB393260 BZV393253:BZX393260 CJR393253:CJT393260 CTN393253:CTP393260 DDJ393253:DDL393260 DNF393253:DNH393260 DXB393253:DXD393260 EGX393253:EGZ393260 EQT393253:EQV393260 FAP393253:FAR393260 FKL393253:FKN393260 FUH393253:FUJ393260 GED393253:GEF393260 GNZ393253:GOB393260 GXV393253:GXX393260 HHR393253:HHT393260 HRN393253:HRP393260 IBJ393253:IBL393260 ILF393253:ILH393260 IVB393253:IVD393260 JEX393253:JEZ393260 JOT393253:JOV393260 JYP393253:JYR393260 KIL393253:KIN393260 KSH393253:KSJ393260 LCD393253:LCF393260 LLZ393253:LMB393260 LVV393253:LVX393260 MFR393253:MFT393260 MPN393253:MPP393260 MZJ393253:MZL393260 NJF393253:NJH393260 NTB393253:NTD393260 OCX393253:OCZ393260 OMT393253:OMV393260 OWP393253:OWR393260 PGL393253:PGN393260 PQH393253:PQJ393260 QAD393253:QAF393260 QJZ393253:QKB393260 QTV393253:QTX393260 RDR393253:RDT393260 RNN393253:RNP393260 RXJ393253:RXL393260 SHF393253:SHH393260 SRB393253:SRD393260 TAX393253:TAZ393260 TKT393253:TKV393260 TUP393253:TUR393260 UEL393253:UEN393260 UOH393253:UOJ393260 UYD393253:UYF393260 VHZ393253:VIB393260 VRV393253:VRX393260 WBR393253:WBT393260 WLN393253:WLP393260 WVJ393253:WVL393260 B458789:D458796 IX458789:IZ458796 ST458789:SV458796 ACP458789:ACR458796 AML458789:AMN458796 AWH458789:AWJ458796 BGD458789:BGF458796 BPZ458789:BQB458796 BZV458789:BZX458796 CJR458789:CJT458796 CTN458789:CTP458796 DDJ458789:DDL458796 DNF458789:DNH458796 DXB458789:DXD458796 EGX458789:EGZ458796 EQT458789:EQV458796 FAP458789:FAR458796 FKL458789:FKN458796 FUH458789:FUJ458796 GED458789:GEF458796 GNZ458789:GOB458796 GXV458789:GXX458796 HHR458789:HHT458796 HRN458789:HRP458796 IBJ458789:IBL458796 ILF458789:ILH458796 IVB458789:IVD458796 JEX458789:JEZ458796 JOT458789:JOV458796 JYP458789:JYR458796 KIL458789:KIN458796 KSH458789:KSJ458796 LCD458789:LCF458796 LLZ458789:LMB458796 LVV458789:LVX458796 MFR458789:MFT458796 MPN458789:MPP458796 MZJ458789:MZL458796 NJF458789:NJH458796 NTB458789:NTD458796 OCX458789:OCZ458796 OMT458789:OMV458796 OWP458789:OWR458796 PGL458789:PGN458796 PQH458789:PQJ458796 QAD458789:QAF458796 QJZ458789:QKB458796 QTV458789:QTX458796 RDR458789:RDT458796 RNN458789:RNP458796 RXJ458789:RXL458796 SHF458789:SHH458796 SRB458789:SRD458796 TAX458789:TAZ458796 TKT458789:TKV458796 TUP458789:TUR458796 UEL458789:UEN458796 UOH458789:UOJ458796 UYD458789:UYF458796 VHZ458789:VIB458796 VRV458789:VRX458796 WBR458789:WBT458796 WLN458789:WLP458796 WVJ458789:WVL458796 B524325:D524332 IX524325:IZ524332 ST524325:SV524332 ACP524325:ACR524332 AML524325:AMN524332 AWH524325:AWJ524332 BGD524325:BGF524332 BPZ524325:BQB524332 BZV524325:BZX524332 CJR524325:CJT524332 CTN524325:CTP524332 DDJ524325:DDL524332 DNF524325:DNH524332 DXB524325:DXD524332 EGX524325:EGZ524332 EQT524325:EQV524332 FAP524325:FAR524332 FKL524325:FKN524332 FUH524325:FUJ524332 GED524325:GEF524332 GNZ524325:GOB524332 GXV524325:GXX524332 HHR524325:HHT524332 HRN524325:HRP524332 IBJ524325:IBL524332 ILF524325:ILH524332 IVB524325:IVD524332 JEX524325:JEZ524332 JOT524325:JOV524332 JYP524325:JYR524332 KIL524325:KIN524332 KSH524325:KSJ524332 LCD524325:LCF524332 LLZ524325:LMB524332 LVV524325:LVX524332 MFR524325:MFT524332 MPN524325:MPP524332 MZJ524325:MZL524332 NJF524325:NJH524332 NTB524325:NTD524332 OCX524325:OCZ524332 OMT524325:OMV524332 OWP524325:OWR524332 PGL524325:PGN524332 PQH524325:PQJ524332 QAD524325:QAF524332 QJZ524325:QKB524332 QTV524325:QTX524332 RDR524325:RDT524332 RNN524325:RNP524332 RXJ524325:RXL524332 SHF524325:SHH524332 SRB524325:SRD524332 TAX524325:TAZ524332 TKT524325:TKV524332 TUP524325:TUR524332 UEL524325:UEN524332 UOH524325:UOJ524332 UYD524325:UYF524332 VHZ524325:VIB524332 VRV524325:VRX524332 WBR524325:WBT524332 WLN524325:WLP524332 WVJ524325:WVL524332 B589861:D589868 IX589861:IZ589868 ST589861:SV589868 ACP589861:ACR589868 AML589861:AMN589868 AWH589861:AWJ589868 BGD589861:BGF589868 BPZ589861:BQB589868 BZV589861:BZX589868 CJR589861:CJT589868 CTN589861:CTP589868 DDJ589861:DDL589868 DNF589861:DNH589868 DXB589861:DXD589868 EGX589861:EGZ589868 EQT589861:EQV589868 FAP589861:FAR589868 FKL589861:FKN589868 FUH589861:FUJ589868 GED589861:GEF589868 GNZ589861:GOB589868 GXV589861:GXX589868 HHR589861:HHT589868 HRN589861:HRP589868 IBJ589861:IBL589868 ILF589861:ILH589868 IVB589861:IVD589868 JEX589861:JEZ589868 JOT589861:JOV589868 JYP589861:JYR589868 KIL589861:KIN589868 KSH589861:KSJ589868 LCD589861:LCF589868 LLZ589861:LMB589868 LVV589861:LVX589868 MFR589861:MFT589868 MPN589861:MPP589868 MZJ589861:MZL589868 NJF589861:NJH589868 NTB589861:NTD589868 OCX589861:OCZ589868 OMT589861:OMV589868 OWP589861:OWR589868 PGL589861:PGN589868 PQH589861:PQJ589868 QAD589861:QAF589868 QJZ589861:QKB589868 QTV589861:QTX589868 RDR589861:RDT589868 RNN589861:RNP589868 RXJ589861:RXL589868 SHF589861:SHH589868 SRB589861:SRD589868 TAX589861:TAZ589868 TKT589861:TKV589868 TUP589861:TUR589868 UEL589861:UEN589868 UOH589861:UOJ589868 UYD589861:UYF589868 VHZ589861:VIB589868 VRV589861:VRX589868 WBR589861:WBT589868 WLN589861:WLP589868 WVJ589861:WVL589868 B655397:D655404 IX655397:IZ655404 ST655397:SV655404 ACP655397:ACR655404 AML655397:AMN655404 AWH655397:AWJ655404 BGD655397:BGF655404 BPZ655397:BQB655404 BZV655397:BZX655404 CJR655397:CJT655404 CTN655397:CTP655404 DDJ655397:DDL655404 DNF655397:DNH655404 DXB655397:DXD655404 EGX655397:EGZ655404 EQT655397:EQV655404 FAP655397:FAR655404 FKL655397:FKN655404 FUH655397:FUJ655404 GED655397:GEF655404 GNZ655397:GOB655404 GXV655397:GXX655404 HHR655397:HHT655404 HRN655397:HRP655404 IBJ655397:IBL655404 ILF655397:ILH655404 IVB655397:IVD655404 JEX655397:JEZ655404 JOT655397:JOV655404 JYP655397:JYR655404 KIL655397:KIN655404 KSH655397:KSJ655404 LCD655397:LCF655404 LLZ655397:LMB655404 LVV655397:LVX655404 MFR655397:MFT655404 MPN655397:MPP655404 MZJ655397:MZL655404 NJF655397:NJH655404 NTB655397:NTD655404 OCX655397:OCZ655404 OMT655397:OMV655404 OWP655397:OWR655404 PGL655397:PGN655404 PQH655397:PQJ655404 QAD655397:QAF655404 QJZ655397:QKB655404 QTV655397:QTX655404 RDR655397:RDT655404 RNN655397:RNP655404 RXJ655397:RXL655404 SHF655397:SHH655404 SRB655397:SRD655404 TAX655397:TAZ655404 TKT655397:TKV655404 TUP655397:TUR655404 UEL655397:UEN655404 UOH655397:UOJ655404 UYD655397:UYF655404 VHZ655397:VIB655404 VRV655397:VRX655404 WBR655397:WBT655404 WLN655397:WLP655404 WVJ655397:WVL655404 B720933:D720940 IX720933:IZ720940 ST720933:SV720940 ACP720933:ACR720940 AML720933:AMN720940 AWH720933:AWJ720940 BGD720933:BGF720940 BPZ720933:BQB720940 BZV720933:BZX720940 CJR720933:CJT720940 CTN720933:CTP720940 DDJ720933:DDL720940 DNF720933:DNH720940 DXB720933:DXD720940 EGX720933:EGZ720940 EQT720933:EQV720940 FAP720933:FAR720940 FKL720933:FKN720940 FUH720933:FUJ720940 GED720933:GEF720940 GNZ720933:GOB720940 GXV720933:GXX720940 HHR720933:HHT720940 HRN720933:HRP720940 IBJ720933:IBL720940 ILF720933:ILH720940 IVB720933:IVD720940 JEX720933:JEZ720940 JOT720933:JOV720940 JYP720933:JYR720940 KIL720933:KIN720940 KSH720933:KSJ720940 LCD720933:LCF720940 LLZ720933:LMB720940 LVV720933:LVX720940 MFR720933:MFT720940 MPN720933:MPP720940 MZJ720933:MZL720940 NJF720933:NJH720940 NTB720933:NTD720940 OCX720933:OCZ720940 OMT720933:OMV720940 OWP720933:OWR720940 PGL720933:PGN720940 PQH720933:PQJ720940 QAD720933:QAF720940 QJZ720933:QKB720940 QTV720933:QTX720940 RDR720933:RDT720940 RNN720933:RNP720940 RXJ720933:RXL720940 SHF720933:SHH720940 SRB720933:SRD720940 TAX720933:TAZ720940 TKT720933:TKV720940 TUP720933:TUR720940 UEL720933:UEN720940 UOH720933:UOJ720940 UYD720933:UYF720940 VHZ720933:VIB720940 VRV720933:VRX720940 WBR720933:WBT720940 WLN720933:WLP720940 WVJ720933:WVL720940 B786469:D786476 IX786469:IZ786476 ST786469:SV786476 ACP786469:ACR786476 AML786469:AMN786476 AWH786469:AWJ786476 BGD786469:BGF786476 BPZ786469:BQB786476 BZV786469:BZX786476 CJR786469:CJT786476 CTN786469:CTP786476 DDJ786469:DDL786476 DNF786469:DNH786476 DXB786469:DXD786476 EGX786469:EGZ786476 EQT786469:EQV786476 FAP786469:FAR786476 FKL786469:FKN786476 FUH786469:FUJ786476 GED786469:GEF786476 GNZ786469:GOB786476 GXV786469:GXX786476 HHR786469:HHT786476 HRN786469:HRP786476 IBJ786469:IBL786476 ILF786469:ILH786476 IVB786469:IVD786476 JEX786469:JEZ786476 JOT786469:JOV786476 JYP786469:JYR786476 KIL786469:KIN786476 KSH786469:KSJ786476 LCD786469:LCF786476 LLZ786469:LMB786476 LVV786469:LVX786476 MFR786469:MFT786476 MPN786469:MPP786476 MZJ786469:MZL786476 NJF786469:NJH786476 NTB786469:NTD786476 OCX786469:OCZ786476 OMT786469:OMV786476 OWP786469:OWR786476 PGL786469:PGN786476 PQH786469:PQJ786476 QAD786469:QAF786476 QJZ786469:QKB786476 QTV786469:QTX786476 RDR786469:RDT786476 RNN786469:RNP786476 RXJ786469:RXL786476 SHF786469:SHH786476 SRB786469:SRD786476 TAX786469:TAZ786476 TKT786469:TKV786476 TUP786469:TUR786476 UEL786469:UEN786476 UOH786469:UOJ786476 UYD786469:UYF786476 VHZ786469:VIB786476 VRV786469:VRX786476 WBR786469:WBT786476 WLN786469:WLP786476 WVJ786469:WVL786476 B852005:D852012 IX852005:IZ852012 ST852005:SV852012 ACP852005:ACR852012 AML852005:AMN852012 AWH852005:AWJ852012 BGD852005:BGF852012 BPZ852005:BQB852012 BZV852005:BZX852012 CJR852005:CJT852012 CTN852005:CTP852012 DDJ852005:DDL852012 DNF852005:DNH852012 DXB852005:DXD852012 EGX852005:EGZ852012 EQT852005:EQV852012 FAP852005:FAR852012 FKL852005:FKN852012 FUH852005:FUJ852012 GED852005:GEF852012 GNZ852005:GOB852012 GXV852005:GXX852012 HHR852005:HHT852012 HRN852005:HRP852012 IBJ852005:IBL852012 ILF852005:ILH852012 IVB852005:IVD852012 JEX852005:JEZ852012 JOT852005:JOV852012 JYP852005:JYR852012 KIL852005:KIN852012 KSH852005:KSJ852012 LCD852005:LCF852012 LLZ852005:LMB852012 LVV852005:LVX852012 MFR852005:MFT852012 MPN852005:MPP852012 MZJ852005:MZL852012 NJF852005:NJH852012 NTB852005:NTD852012 OCX852005:OCZ852012 OMT852005:OMV852012 OWP852005:OWR852012 PGL852005:PGN852012 PQH852005:PQJ852012 QAD852005:QAF852012 QJZ852005:QKB852012 QTV852005:QTX852012 RDR852005:RDT852012 RNN852005:RNP852012 RXJ852005:RXL852012 SHF852005:SHH852012 SRB852005:SRD852012 TAX852005:TAZ852012 TKT852005:TKV852012 TUP852005:TUR852012 UEL852005:UEN852012 UOH852005:UOJ852012 UYD852005:UYF852012 VHZ852005:VIB852012 VRV852005:VRX852012 WBR852005:WBT852012 WLN852005:WLP852012 WVJ852005:WVL852012 B917541:D917548 IX917541:IZ917548 ST917541:SV917548 ACP917541:ACR917548 AML917541:AMN917548 AWH917541:AWJ917548 BGD917541:BGF917548 BPZ917541:BQB917548 BZV917541:BZX917548 CJR917541:CJT917548 CTN917541:CTP917548 DDJ917541:DDL917548 DNF917541:DNH917548 DXB917541:DXD917548 EGX917541:EGZ917548 EQT917541:EQV917548 FAP917541:FAR917548 FKL917541:FKN917548 FUH917541:FUJ917548 GED917541:GEF917548 GNZ917541:GOB917548 GXV917541:GXX917548 HHR917541:HHT917548 HRN917541:HRP917548 IBJ917541:IBL917548 ILF917541:ILH917548 IVB917541:IVD917548 JEX917541:JEZ917548 JOT917541:JOV917548 JYP917541:JYR917548 KIL917541:KIN917548 KSH917541:KSJ917548 LCD917541:LCF917548 LLZ917541:LMB917548 LVV917541:LVX917548 MFR917541:MFT917548 MPN917541:MPP917548 MZJ917541:MZL917548 NJF917541:NJH917548 NTB917541:NTD917548 OCX917541:OCZ917548 OMT917541:OMV917548 OWP917541:OWR917548 PGL917541:PGN917548 PQH917541:PQJ917548 QAD917541:QAF917548 QJZ917541:QKB917548 QTV917541:QTX917548 RDR917541:RDT917548 RNN917541:RNP917548 RXJ917541:RXL917548 SHF917541:SHH917548 SRB917541:SRD917548 TAX917541:TAZ917548 TKT917541:TKV917548 TUP917541:TUR917548 UEL917541:UEN917548 UOH917541:UOJ917548 UYD917541:UYF917548 VHZ917541:VIB917548 VRV917541:VRX917548 WBR917541:WBT917548 WLN917541:WLP917548 WVJ917541:WVL917548 B983077:D983084 IX983077:IZ983084 ST983077:SV983084 ACP983077:ACR983084 AML983077:AMN983084 AWH983077:AWJ983084 BGD983077:BGF983084 BPZ983077:BQB983084 BZV983077:BZX983084 CJR983077:CJT983084 CTN983077:CTP983084 DDJ983077:DDL983084 DNF983077:DNH983084 DXB983077:DXD983084 EGX983077:EGZ983084 EQT983077:EQV983084 FAP983077:FAR983084 FKL983077:FKN983084 FUH983077:FUJ983084 GED983077:GEF983084 GNZ983077:GOB983084 GXV983077:GXX983084 HHR983077:HHT983084 HRN983077:HRP983084 IBJ983077:IBL983084 ILF983077:ILH983084 IVB983077:IVD983084 JEX983077:JEZ983084 JOT983077:JOV983084 JYP983077:JYR983084 KIL983077:KIN983084 KSH983077:KSJ983084 LCD983077:LCF983084 LLZ983077:LMB983084 LVV983077:LVX983084 MFR983077:MFT983084 MPN983077:MPP983084 MZJ983077:MZL983084 NJF983077:NJH983084 NTB983077:NTD983084 OCX983077:OCZ983084 OMT983077:OMV983084 OWP983077:OWR983084 PGL983077:PGN983084 PQH983077:PQJ983084 QAD983077:QAF983084 QJZ983077:QKB983084 QTV983077:QTX983084 RDR983077:RDT983084 RNN983077:RNP983084 RXJ983077:RXL983084 SHF983077:SHH983084 SRB983077:SRD983084 TAX983077:TAZ983084 TKT983077:TKV983084 TUP983077:TUR983084 UEL983077:UEN983084 UOH983077:UOJ983084 UYD983077:UYF983084 VHZ983077:VIB983084 VRV983077:VRX983084 WBR983077:WBT983084 WLN983077:WLP983084 WVJ983077:WVL983084 B48:D59 IX48:IZ59 ST48:SV59 ACP48:ACR59 AML48:AMN59 AWH48:AWJ59 BGD48:BGF59 BPZ48:BQB59 BZV48:BZX59 CJR48:CJT59 CTN48:CTP59 DDJ48:DDL59 DNF48:DNH59 DXB48:DXD59 EGX48:EGZ59 EQT48:EQV59 FAP48:FAR59 FKL48:FKN59 FUH48:FUJ59 GED48:GEF59 GNZ48:GOB59 GXV48:GXX59 HHR48:HHT59 HRN48:HRP59 IBJ48:IBL59 ILF48:ILH59 IVB48:IVD59 JEX48:JEZ59 JOT48:JOV59 JYP48:JYR59 KIL48:KIN59 KSH48:KSJ59 LCD48:LCF59 LLZ48:LMB59 LVV48:LVX59 MFR48:MFT59 MPN48:MPP59 MZJ48:MZL59 NJF48:NJH59 NTB48:NTD59 OCX48:OCZ59 OMT48:OMV59 OWP48:OWR59 PGL48:PGN59 PQH48:PQJ59 QAD48:QAF59 QJZ48:QKB59 QTV48:QTX59 RDR48:RDT59 RNN48:RNP59 RXJ48:RXL59 SHF48:SHH59 SRB48:SRD59 TAX48:TAZ59 TKT48:TKV59 TUP48:TUR59 UEL48:UEN59 UOH48:UOJ59 UYD48:UYF59 VHZ48:VIB59 VRV48:VRX59 WBR48:WBT59 WLN48:WLP59 WVJ48:WVL59 B65584:D65595 IX65584:IZ65595 ST65584:SV65595 ACP65584:ACR65595 AML65584:AMN65595 AWH65584:AWJ65595 BGD65584:BGF65595 BPZ65584:BQB65595 BZV65584:BZX65595 CJR65584:CJT65595 CTN65584:CTP65595 DDJ65584:DDL65595 DNF65584:DNH65595 DXB65584:DXD65595 EGX65584:EGZ65595 EQT65584:EQV65595 FAP65584:FAR65595 FKL65584:FKN65595 FUH65584:FUJ65595 GED65584:GEF65595 GNZ65584:GOB65595 GXV65584:GXX65595 HHR65584:HHT65595 HRN65584:HRP65595 IBJ65584:IBL65595 ILF65584:ILH65595 IVB65584:IVD65595 JEX65584:JEZ65595 JOT65584:JOV65595 JYP65584:JYR65595 KIL65584:KIN65595 KSH65584:KSJ65595 LCD65584:LCF65595 LLZ65584:LMB65595 LVV65584:LVX65595 MFR65584:MFT65595 MPN65584:MPP65595 MZJ65584:MZL65595 NJF65584:NJH65595 NTB65584:NTD65595 OCX65584:OCZ65595 OMT65584:OMV65595 OWP65584:OWR65595 PGL65584:PGN65595 PQH65584:PQJ65595 QAD65584:QAF65595 QJZ65584:QKB65595 QTV65584:QTX65595 RDR65584:RDT65595 RNN65584:RNP65595 RXJ65584:RXL65595 SHF65584:SHH65595 SRB65584:SRD65595 TAX65584:TAZ65595 TKT65584:TKV65595 TUP65584:TUR65595 UEL65584:UEN65595 UOH65584:UOJ65595 UYD65584:UYF65595 VHZ65584:VIB65595 VRV65584:VRX65595 WBR65584:WBT65595 WLN65584:WLP65595 WVJ65584:WVL65595 B131120:D131131 IX131120:IZ131131 ST131120:SV131131 ACP131120:ACR131131 AML131120:AMN131131 AWH131120:AWJ131131 BGD131120:BGF131131 BPZ131120:BQB131131 BZV131120:BZX131131 CJR131120:CJT131131 CTN131120:CTP131131 DDJ131120:DDL131131 DNF131120:DNH131131 DXB131120:DXD131131 EGX131120:EGZ131131 EQT131120:EQV131131 FAP131120:FAR131131 FKL131120:FKN131131 FUH131120:FUJ131131 GED131120:GEF131131 GNZ131120:GOB131131 GXV131120:GXX131131 HHR131120:HHT131131 HRN131120:HRP131131 IBJ131120:IBL131131 ILF131120:ILH131131 IVB131120:IVD131131 JEX131120:JEZ131131 JOT131120:JOV131131 JYP131120:JYR131131 KIL131120:KIN131131 KSH131120:KSJ131131 LCD131120:LCF131131 LLZ131120:LMB131131 LVV131120:LVX131131 MFR131120:MFT131131 MPN131120:MPP131131 MZJ131120:MZL131131 NJF131120:NJH131131 NTB131120:NTD131131 OCX131120:OCZ131131 OMT131120:OMV131131 OWP131120:OWR131131 PGL131120:PGN131131 PQH131120:PQJ131131 QAD131120:QAF131131 QJZ131120:QKB131131 QTV131120:QTX131131 RDR131120:RDT131131 RNN131120:RNP131131 RXJ131120:RXL131131 SHF131120:SHH131131 SRB131120:SRD131131 TAX131120:TAZ131131 TKT131120:TKV131131 TUP131120:TUR131131 UEL131120:UEN131131 UOH131120:UOJ131131 UYD131120:UYF131131 VHZ131120:VIB131131 VRV131120:VRX131131 WBR131120:WBT131131 WLN131120:WLP131131 WVJ131120:WVL131131 B196656:D196667 IX196656:IZ196667 ST196656:SV196667 ACP196656:ACR196667 AML196656:AMN196667 AWH196656:AWJ196667 BGD196656:BGF196667 BPZ196656:BQB196667 BZV196656:BZX196667 CJR196656:CJT196667 CTN196656:CTP196667 DDJ196656:DDL196667 DNF196656:DNH196667 DXB196656:DXD196667 EGX196656:EGZ196667 EQT196656:EQV196667 FAP196656:FAR196667 FKL196656:FKN196667 FUH196656:FUJ196667 GED196656:GEF196667 GNZ196656:GOB196667 GXV196656:GXX196667 HHR196656:HHT196667 HRN196656:HRP196667 IBJ196656:IBL196667 ILF196656:ILH196667 IVB196656:IVD196667 JEX196656:JEZ196667 JOT196656:JOV196667 JYP196656:JYR196667 KIL196656:KIN196667 KSH196656:KSJ196667 LCD196656:LCF196667 LLZ196656:LMB196667 LVV196656:LVX196667 MFR196656:MFT196667 MPN196656:MPP196667 MZJ196656:MZL196667 NJF196656:NJH196667 NTB196656:NTD196667 OCX196656:OCZ196667 OMT196656:OMV196667 OWP196656:OWR196667 PGL196656:PGN196667 PQH196656:PQJ196667 QAD196656:QAF196667 QJZ196656:QKB196667 QTV196656:QTX196667 RDR196656:RDT196667 RNN196656:RNP196667 RXJ196656:RXL196667 SHF196656:SHH196667 SRB196656:SRD196667 TAX196656:TAZ196667 TKT196656:TKV196667 TUP196656:TUR196667 UEL196656:UEN196667 UOH196656:UOJ196667 UYD196656:UYF196667 VHZ196656:VIB196667 VRV196656:VRX196667 WBR196656:WBT196667 WLN196656:WLP196667 WVJ196656:WVL196667 B262192:D262203 IX262192:IZ262203 ST262192:SV262203 ACP262192:ACR262203 AML262192:AMN262203 AWH262192:AWJ262203 BGD262192:BGF262203 BPZ262192:BQB262203 BZV262192:BZX262203 CJR262192:CJT262203 CTN262192:CTP262203 DDJ262192:DDL262203 DNF262192:DNH262203 DXB262192:DXD262203 EGX262192:EGZ262203 EQT262192:EQV262203 FAP262192:FAR262203 FKL262192:FKN262203 FUH262192:FUJ262203 GED262192:GEF262203 GNZ262192:GOB262203 GXV262192:GXX262203 HHR262192:HHT262203 HRN262192:HRP262203 IBJ262192:IBL262203 ILF262192:ILH262203 IVB262192:IVD262203 JEX262192:JEZ262203 JOT262192:JOV262203 JYP262192:JYR262203 KIL262192:KIN262203 KSH262192:KSJ262203 LCD262192:LCF262203 LLZ262192:LMB262203 LVV262192:LVX262203 MFR262192:MFT262203 MPN262192:MPP262203 MZJ262192:MZL262203 NJF262192:NJH262203 NTB262192:NTD262203 OCX262192:OCZ262203 OMT262192:OMV262203 OWP262192:OWR262203 PGL262192:PGN262203 PQH262192:PQJ262203 QAD262192:QAF262203 QJZ262192:QKB262203 QTV262192:QTX262203 RDR262192:RDT262203 RNN262192:RNP262203 RXJ262192:RXL262203 SHF262192:SHH262203 SRB262192:SRD262203 TAX262192:TAZ262203 TKT262192:TKV262203 TUP262192:TUR262203 UEL262192:UEN262203 UOH262192:UOJ262203 UYD262192:UYF262203 VHZ262192:VIB262203 VRV262192:VRX262203 WBR262192:WBT262203 WLN262192:WLP262203 WVJ262192:WVL262203 B327728:D327739 IX327728:IZ327739 ST327728:SV327739 ACP327728:ACR327739 AML327728:AMN327739 AWH327728:AWJ327739 BGD327728:BGF327739 BPZ327728:BQB327739 BZV327728:BZX327739 CJR327728:CJT327739 CTN327728:CTP327739 DDJ327728:DDL327739 DNF327728:DNH327739 DXB327728:DXD327739 EGX327728:EGZ327739 EQT327728:EQV327739 FAP327728:FAR327739 FKL327728:FKN327739 FUH327728:FUJ327739 GED327728:GEF327739 GNZ327728:GOB327739 GXV327728:GXX327739 HHR327728:HHT327739 HRN327728:HRP327739 IBJ327728:IBL327739 ILF327728:ILH327739 IVB327728:IVD327739 JEX327728:JEZ327739 JOT327728:JOV327739 JYP327728:JYR327739 KIL327728:KIN327739 KSH327728:KSJ327739 LCD327728:LCF327739 LLZ327728:LMB327739 LVV327728:LVX327739 MFR327728:MFT327739 MPN327728:MPP327739 MZJ327728:MZL327739 NJF327728:NJH327739 NTB327728:NTD327739 OCX327728:OCZ327739 OMT327728:OMV327739 OWP327728:OWR327739 PGL327728:PGN327739 PQH327728:PQJ327739 QAD327728:QAF327739 QJZ327728:QKB327739 QTV327728:QTX327739 RDR327728:RDT327739 RNN327728:RNP327739 RXJ327728:RXL327739 SHF327728:SHH327739 SRB327728:SRD327739 TAX327728:TAZ327739 TKT327728:TKV327739 TUP327728:TUR327739 UEL327728:UEN327739 UOH327728:UOJ327739 UYD327728:UYF327739 VHZ327728:VIB327739 VRV327728:VRX327739 WBR327728:WBT327739 WLN327728:WLP327739 WVJ327728:WVL327739 B393264:D393275 IX393264:IZ393275 ST393264:SV393275 ACP393264:ACR393275 AML393264:AMN393275 AWH393264:AWJ393275 BGD393264:BGF393275 BPZ393264:BQB393275 BZV393264:BZX393275 CJR393264:CJT393275 CTN393264:CTP393275 DDJ393264:DDL393275 DNF393264:DNH393275 DXB393264:DXD393275 EGX393264:EGZ393275 EQT393264:EQV393275 FAP393264:FAR393275 FKL393264:FKN393275 FUH393264:FUJ393275 GED393264:GEF393275 GNZ393264:GOB393275 GXV393264:GXX393275 HHR393264:HHT393275 HRN393264:HRP393275 IBJ393264:IBL393275 ILF393264:ILH393275 IVB393264:IVD393275 JEX393264:JEZ393275 JOT393264:JOV393275 JYP393264:JYR393275 KIL393264:KIN393275 KSH393264:KSJ393275 LCD393264:LCF393275 LLZ393264:LMB393275 LVV393264:LVX393275 MFR393264:MFT393275 MPN393264:MPP393275 MZJ393264:MZL393275 NJF393264:NJH393275 NTB393264:NTD393275 OCX393264:OCZ393275 OMT393264:OMV393275 OWP393264:OWR393275 PGL393264:PGN393275 PQH393264:PQJ393275 QAD393264:QAF393275 QJZ393264:QKB393275 QTV393264:QTX393275 RDR393264:RDT393275 RNN393264:RNP393275 RXJ393264:RXL393275 SHF393264:SHH393275 SRB393264:SRD393275 TAX393264:TAZ393275 TKT393264:TKV393275 TUP393264:TUR393275 UEL393264:UEN393275 UOH393264:UOJ393275 UYD393264:UYF393275 VHZ393264:VIB393275 VRV393264:VRX393275 WBR393264:WBT393275 WLN393264:WLP393275 WVJ393264:WVL393275 B458800:D458811 IX458800:IZ458811 ST458800:SV458811 ACP458800:ACR458811 AML458800:AMN458811 AWH458800:AWJ458811 BGD458800:BGF458811 BPZ458800:BQB458811 BZV458800:BZX458811 CJR458800:CJT458811 CTN458800:CTP458811 DDJ458800:DDL458811 DNF458800:DNH458811 DXB458800:DXD458811 EGX458800:EGZ458811 EQT458800:EQV458811 FAP458800:FAR458811 FKL458800:FKN458811 FUH458800:FUJ458811 GED458800:GEF458811 GNZ458800:GOB458811 GXV458800:GXX458811 HHR458800:HHT458811 HRN458800:HRP458811 IBJ458800:IBL458811 ILF458800:ILH458811 IVB458800:IVD458811 JEX458800:JEZ458811 JOT458800:JOV458811 JYP458800:JYR458811 KIL458800:KIN458811 KSH458800:KSJ458811 LCD458800:LCF458811 LLZ458800:LMB458811 LVV458800:LVX458811 MFR458800:MFT458811 MPN458800:MPP458811 MZJ458800:MZL458811 NJF458800:NJH458811 NTB458800:NTD458811 OCX458800:OCZ458811 OMT458800:OMV458811 OWP458800:OWR458811 PGL458800:PGN458811 PQH458800:PQJ458811 QAD458800:QAF458811 QJZ458800:QKB458811 QTV458800:QTX458811 RDR458800:RDT458811 RNN458800:RNP458811 RXJ458800:RXL458811 SHF458800:SHH458811 SRB458800:SRD458811 TAX458800:TAZ458811 TKT458800:TKV458811 TUP458800:TUR458811 UEL458800:UEN458811 UOH458800:UOJ458811 UYD458800:UYF458811 VHZ458800:VIB458811 VRV458800:VRX458811 WBR458800:WBT458811 WLN458800:WLP458811 WVJ458800:WVL458811 B524336:D524347 IX524336:IZ524347 ST524336:SV524347 ACP524336:ACR524347 AML524336:AMN524347 AWH524336:AWJ524347 BGD524336:BGF524347 BPZ524336:BQB524347 BZV524336:BZX524347 CJR524336:CJT524347 CTN524336:CTP524347 DDJ524336:DDL524347 DNF524336:DNH524347 DXB524336:DXD524347 EGX524336:EGZ524347 EQT524336:EQV524347 FAP524336:FAR524347 FKL524336:FKN524347 FUH524336:FUJ524347 GED524336:GEF524347 GNZ524336:GOB524347 GXV524336:GXX524347 HHR524336:HHT524347 HRN524336:HRP524347 IBJ524336:IBL524347 ILF524336:ILH524347 IVB524336:IVD524347 JEX524336:JEZ524347 JOT524336:JOV524347 JYP524336:JYR524347 KIL524336:KIN524347 KSH524336:KSJ524347 LCD524336:LCF524347 LLZ524336:LMB524347 LVV524336:LVX524347 MFR524336:MFT524347 MPN524336:MPP524347 MZJ524336:MZL524347 NJF524336:NJH524347 NTB524336:NTD524347 OCX524336:OCZ524347 OMT524336:OMV524347 OWP524336:OWR524347 PGL524336:PGN524347 PQH524336:PQJ524347 QAD524336:QAF524347 QJZ524336:QKB524347 QTV524336:QTX524347 RDR524336:RDT524347 RNN524336:RNP524347 RXJ524336:RXL524347 SHF524336:SHH524347 SRB524336:SRD524347 TAX524336:TAZ524347 TKT524336:TKV524347 TUP524336:TUR524347 UEL524336:UEN524347 UOH524336:UOJ524347 UYD524336:UYF524347 VHZ524336:VIB524347 VRV524336:VRX524347 WBR524336:WBT524347 WLN524336:WLP524347 WVJ524336:WVL524347 B589872:D589883 IX589872:IZ589883 ST589872:SV589883 ACP589872:ACR589883 AML589872:AMN589883 AWH589872:AWJ589883 BGD589872:BGF589883 BPZ589872:BQB589883 BZV589872:BZX589883 CJR589872:CJT589883 CTN589872:CTP589883 DDJ589872:DDL589883 DNF589872:DNH589883 DXB589872:DXD589883 EGX589872:EGZ589883 EQT589872:EQV589883 FAP589872:FAR589883 FKL589872:FKN589883 FUH589872:FUJ589883 GED589872:GEF589883 GNZ589872:GOB589883 GXV589872:GXX589883 HHR589872:HHT589883 HRN589872:HRP589883 IBJ589872:IBL589883 ILF589872:ILH589883 IVB589872:IVD589883 JEX589872:JEZ589883 JOT589872:JOV589883 JYP589872:JYR589883 KIL589872:KIN589883 KSH589872:KSJ589883 LCD589872:LCF589883 LLZ589872:LMB589883 LVV589872:LVX589883 MFR589872:MFT589883 MPN589872:MPP589883 MZJ589872:MZL589883 NJF589872:NJH589883 NTB589872:NTD589883 OCX589872:OCZ589883 OMT589872:OMV589883 OWP589872:OWR589883 PGL589872:PGN589883 PQH589872:PQJ589883 QAD589872:QAF589883 QJZ589872:QKB589883 QTV589872:QTX589883 RDR589872:RDT589883 RNN589872:RNP589883 RXJ589872:RXL589883 SHF589872:SHH589883 SRB589872:SRD589883 TAX589872:TAZ589883 TKT589872:TKV589883 TUP589872:TUR589883 UEL589872:UEN589883 UOH589872:UOJ589883 UYD589872:UYF589883 VHZ589872:VIB589883 VRV589872:VRX589883 WBR589872:WBT589883 WLN589872:WLP589883 WVJ589872:WVL589883 B655408:D655419 IX655408:IZ655419 ST655408:SV655419 ACP655408:ACR655419 AML655408:AMN655419 AWH655408:AWJ655419 BGD655408:BGF655419 BPZ655408:BQB655419 BZV655408:BZX655419 CJR655408:CJT655419 CTN655408:CTP655419 DDJ655408:DDL655419 DNF655408:DNH655419 DXB655408:DXD655419 EGX655408:EGZ655419 EQT655408:EQV655419 FAP655408:FAR655419 FKL655408:FKN655419 FUH655408:FUJ655419 GED655408:GEF655419 GNZ655408:GOB655419 GXV655408:GXX655419 HHR655408:HHT655419 HRN655408:HRP655419 IBJ655408:IBL655419 ILF655408:ILH655419 IVB655408:IVD655419 JEX655408:JEZ655419 JOT655408:JOV655419 JYP655408:JYR655419 KIL655408:KIN655419 KSH655408:KSJ655419 LCD655408:LCF655419 LLZ655408:LMB655419 LVV655408:LVX655419 MFR655408:MFT655419 MPN655408:MPP655419 MZJ655408:MZL655419 NJF655408:NJH655419 NTB655408:NTD655419 OCX655408:OCZ655419 OMT655408:OMV655419 OWP655408:OWR655419 PGL655408:PGN655419 PQH655408:PQJ655419 QAD655408:QAF655419 QJZ655408:QKB655419 QTV655408:QTX655419 RDR655408:RDT655419 RNN655408:RNP655419 RXJ655408:RXL655419 SHF655408:SHH655419 SRB655408:SRD655419 TAX655408:TAZ655419 TKT655408:TKV655419 TUP655408:TUR655419 UEL655408:UEN655419 UOH655408:UOJ655419 UYD655408:UYF655419 VHZ655408:VIB655419 VRV655408:VRX655419 WBR655408:WBT655419 WLN655408:WLP655419 WVJ655408:WVL655419 B720944:D720955 IX720944:IZ720955 ST720944:SV720955 ACP720944:ACR720955 AML720944:AMN720955 AWH720944:AWJ720955 BGD720944:BGF720955 BPZ720944:BQB720955 BZV720944:BZX720955 CJR720944:CJT720955 CTN720944:CTP720955 DDJ720944:DDL720955 DNF720944:DNH720955 DXB720944:DXD720955 EGX720944:EGZ720955 EQT720944:EQV720955 FAP720944:FAR720955 FKL720944:FKN720955 FUH720944:FUJ720955 GED720944:GEF720955 GNZ720944:GOB720955 GXV720944:GXX720955 HHR720944:HHT720955 HRN720944:HRP720955 IBJ720944:IBL720955 ILF720944:ILH720955 IVB720944:IVD720955 JEX720944:JEZ720955 JOT720944:JOV720955 JYP720944:JYR720955 KIL720944:KIN720955 KSH720944:KSJ720955 LCD720944:LCF720955 LLZ720944:LMB720955 LVV720944:LVX720955 MFR720944:MFT720955 MPN720944:MPP720955 MZJ720944:MZL720955 NJF720944:NJH720955 NTB720944:NTD720955 OCX720944:OCZ720955 OMT720944:OMV720955 OWP720944:OWR720955 PGL720944:PGN720955 PQH720944:PQJ720955 QAD720944:QAF720955 QJZ720944:QKB720955 QTV720944:QTX720955 RDR720944:RDT720955 RNN720944:RNP720955 RXJ720944:RXL720955 SHF720944:SHH720955 SRB720944:SRD720955 TAX720944:TAZ720955 TKT720944:TKV720955 TUP720944:TUR720955 UEL720944:UEN720955 UOH720944:UOJ720955 UYD720944:UYF720955 VHZ720944:VIB720955 VRV720944:VRX720955 WBR720944:WBT720955 WLN720944:WLP720955 WVJ720944:WVL720955 B786480:D786491 IX786480:IZ786491 ST786480:SV786491 ACP786480:ACR786491 AML786480:AMN786491 AWH786480:AWJ786491 BGD786480:BGF786491 BPZ786480:BQB786491 BZV786480:BZX786491 CJR786480:CJT786491 CTN786480:CTP786491 DDJ786480:DDL786491 DNF786480:DNH786491 DXB786480:DXD786491 EGX786480:EGZ786491 EQT786480:EQV786491 FAP786480:FAR786491 FKL786480:FKN786491 FUH786480:FUJ786491 GED786480:GEF786491 GNZ786480:GOB786491 GXV786480:GXX786491 HHR786480:HHT786491 HRN786480:HRP786491 IBJ786480:IBL786491 ILF786480:ILH786491 IVB786480:IVD786491 JEX786480:JEZ786491 JOT786480:JOV786491 JYP786480:JYR786491 KIL786480:KIN786491 KSH786480:KSJ786491 LCD786480:LCF786491 LLZ786480:LMB786491 LVV786480:LVX786491 MFR786480:MFT786491 MPN786480:MPP786491 MZJ786480:MZL786491 NJF786480:NJH786491 NTB786480:NTD786491 OCX786480:OCZ786491 OMT786480:OMV786491 OWP786480:OWR786491 PGL786480:PGN786491 PQH786480:PQJ786491 QAD786480:QAF786491 QJZ786480:QKB786491 QTV786480:QTX786491 RDR786480:RDT786491 RNN786480:RNP786491 RXJ786480:RXL786491 SHF786480:SHH786491 SRB786480:SRD786491 TAX786480:TAZ786491 TKT786480:TKV786491 TUP786480:TUR786491 UEL786480:UEN786491 UOH786480:UOJ786491 UYD786480:UYF786491 VHZ786480:VIB786491 VRV786480:VRX786491 WBR786480:WBT786491 WLN786480:WLP786491 WVJ786480:WVL786491 B852016:D852027 IX852016:IZ852027 ST852016:SV852027 ACP852016:ACR852027 AML852016:AMN852027 AWH852016:AWJ852027 BGD852016:BGF852027 BPZ852016:BQB852027 BZV852016:BZX852027 CJR852016:CJT852027 CTN852016:CTP852027 DDJ852016:DDL852027 DNF852016:DNH852027 DXB852016:DXD852027 EGX852016:EGZ852027 EQT852016:EQV852027 FAP852016:FAR852027 FKL852016:FKN852027 FUH852016:FUJ852027 GED852016:GEF852027 GNZ852016:GOB852027 GXV852016:GXX852027 HHR852016:HHT852027 HRN852016:HRP852027 IBJ852016:IBL852027 ILF852016:ILH852027 IVB852016:IVD852027 JEX852016:JEZ852027 JOT852016:JOV852027 JYP852016:JYR852027 KIL852016:KIN852027 KSH852016:KSJ852027 LCD852016:LCF852027 LLZ852016:LMB852027 LVV852016:LVX852027 MFR852016:MFT852027 MPN852016:MPP852027 MZJ852016:MZL852027 NJF852016:NJH852027 NTB852016:NTD852027 OCX852016:OCZ852027 OMT852016:OMV852027 OWP852016:OWR852027 PGL852016:PGN852027 PQH852016:PQJ852027 QAD852016:QAF852027 QJZ852016:QKB852027 QTV852016:QTX852027 RDR852016:RDT852027 RNN852016:RNP852027 RXJ852016:RXL852027 SHF852016:SHH852027 SRB852016:SRD852027 TAX852016:TAZ852027 TKT852016:TKV852027 TUP852016:TUR852027 UEL852016:UEN852027 UOH852016:UOJ852027 UYD852016:UYF852027 VHZ852016:VIB852027 VRV852016:VRX852027 WBR852016:WBT852027 WLN852016:WLP852027 WVJ852016:WVL852027 B917552:D917563 IX917552:IZ917563 ST917552:SV917563 ACP917552:ACR917563 AML917552:AMN917563 AWH917552:AWJ917563 BGD917552:BGF917563 BPZ917552:BQB917563 BZV917552:BZX917563 CJR917552:CJT917563 CTN917552:CTP917563 DDJ917552:DDL917563 DNF917552:DNH917563 DXB917552:DXD917563 EGX917552:EGZ917563 EQT917552:EQV917563 FAP917552:FAR917563 FKL917552:FKN917563 FUH917552:FUJ917563 GED917552:GEF917563 GNZ917552:GOB917563 GXV917552:GXX917563 HHR917552:HHT917563 HRN917552:HRP917563 IBJ917552:IBL917563 ILF917552:ILH917563 IVB917552:IVD917563 JEX917552:JEZ917563 JOT917552:JOV917563 JYP917552:JYR917563 KIL917552:KIN917563 KSH917552:KSJ917563 LCD917552:LCF917563 LLZ917552:LMB917563 LVV917552:LVX917563 MFR917552:MFT917563 MPN917552:MPP917563 MZJ917552:MZL917563 NJF917552:NJH917563 NTB917552:NTD917563 OCX917552:OCZ917563 OMT917552:OMV917563 OWP917552:OWR917563 PGL917552:PGN917563 PQH917552:PQJ917563 QAD917552:QAF917563 QJZ917552:QKB917563 QTV917552:QTX917563 RDR917552:RDT917563 RNN917552:RNP917563 RXJ917552:RXL917563 SHF917552:SHH917563 SRB917552:SRD917563 TAX917552:TAZ917563 TKT917552:TKV917563 TUP917552:TUR917563 UEL917552:UEN917563 UOH917552:UOJ917563 UYD917552:UYF917563 VHZ917552:VIB917563 VRV917552:VRX917563 WBR917552:WBT917563 WLN917552:WLP917563 WVJ917552:WVL917563 B983088:D983099 IX983088:IZ983099 ST983088:SV983099 ACP983088:ACR983099 AML983088:AMN983099 AWH983088:AWJ983099 BGD983088:BGF983099 BPZ983088:BQB983099 BZV983088:BZX983099 CJR983088:CJT983099 CTN983088:CTP983099 DDJ983088:DDL983099 DNF983088:DNH983099 DXB983088:DXD983099 EGX983088:EGZ983099 EQT983088:EQV983099 FAP983088:FAR983099 FKL983088:FKN983099 FUH983088:FUJ983099 GED983088:GEF983099 GNZ983088:GOB983099 GXV983088:GXX983099 HHR983088:HHT983099 HRN983088:HRP983099 IBJ983088:IBL983099 ILF983088:ILH983099 IVB983088:IVD983099 JEX983088:JEZ983099 JOT983088:JOV983099 JYP983088:JYR983099 KIL983088:KIN983099 KSH983088:KSJ983099 LCD983088:LCF983099 LLZ983088:LMB983099 LVV983088:LVX983099 MFR983088:MFT983099 MPN983088:MPP983099 MZJ983088:MZL983099 NJF983088:NJH983099 NTB983088:NTD983099 OCX983088:OCZ983099 OMT983088:OMV983099 OWP983088:OWR983099 PGL983088:PGN983099 PQH983088:PQJ983099 QAD983088:QAF983099 QJZ983088:QKB983099 QTV983088:QTX983099 RDR983088:RDT983099 RNN983088:RNP983099 RXJ983088:RXL983099 SHF983088:SHH983099 SRB983088:SRD983099 TAX983088:TAZ983099 TKT983088:TKV983099 TUP983088:TUR983099 UEL983088:UEN983099 UOH983088:UOJ983099 UYD983088:UYF983099 VHZ983088:VIB983099 VRV983088:VRX983099 WBR983088:WBT983099 WLN983088:WLP983099 WVJ983088:WVL983099 B8:D25 IX8:IZ25 ST8:SV25 ACP8:ACR25 AML8:AMN25 AWH8:AWJ25 BGD8:BGF25 BPZ8:BQB25 BZV8:BZX25 CJR8:CJT25 CTN8:CTP25 DDJ8:DDL25 DNF8:DNH25 DXB8:DXD25 EGX8:EGZ25 EQT8:EQV25 FAP8:FAR25 FKL8:FKN25 FUH8:FUJ25 GED8:GEF25 GNZ8:GOB25 GXV8:GXX25 HHR8:HHT25 HRN8:HRP25 IBJ8:IBL25 ILF8:ILH25 IVB8:IVD25 JEX8:JEZ25 JOT8:JOV25 JYP8:JYR25 KIL8:KIN25 KSH8:KSJ25 LCD8:LCF25 LLZ8:LMB25 LVV8:LVX25 MFR8:MFT25 MPN8:MPP25 MZJ8:MZL25 NJF8:NJH25 NTB8:NTD25 OCX8:OCZ25 OMT8:OMV25 OWP8:OWR25 PGL8:PGN25 PQH8:PQJ25 QAD8:QAF25 QJZ8:QKB25 QTV8:QTX25 RDR8:RDT25 RNN8:RNP25 RXJ8:RXL25 SHF8:SHH25 SRB8:SRD25 TAX8:TAZ25 TKT8:TKV25 TUP8:TUR25 UEL8:UEN25 UOH8:UOJ25 UYD8:UYF25 VHZ8:VIB25 VRV8:VRX25 WBR8:WBT25 WLN8:WLP25 WVJ8:WVL25 B65544:D65561 IX65544:IZ65561 ST65544:SV65561 ACP65544:ACR65561 AML65544:AMN65561 AWH65544:AWJ65561 BGD65544:BGF65561 BPZ65544:BQB65561 BZV65544:BZX65561 CJR65544:CJT65561 CTN65544:CTP65561 DDJ65544:DDL65561 DNF65544:DNH65561 DXB65544:DXD65561 EGX65544:EGZ65561 EQT65544:EQV65561 FAP65544:FAR65561 FKL65544:FKN65561 FUH65544:FUJ65561 GED65544:GEF65561 GNZ65544:GOB65561 GXV65544:GXX65561 HHR65544:HHT65561 HRN65544:HRP65561 IBJ65544:IBL65561 ILF65544:ILH65561 IVB65544:IVD65561 JEX65544:JEZ65561 JOT65544:JOV65561 JYP65544:JYR65561 KIL65544:KIN65561 KSH65544:KSJ65561 LCD65544:LCF65561 LLZ65544:LMB65561 LVV65544:LVX65561 MFR65544:MFT65561 MPN65544:MPP65561 MZJ65544:MZL65561 NJF65544:NJH65561 NTB65544:NTD65561 OCX65544:OCZ65561 OMT65544:OMV65561 OWP65544:OWR65561 PGL65544:PGN65561 PQH65544:PQJ65561 QAD65544:QAF65561 QJZ65544:QKB65561 QTV65544:QTX65561 RDR65544:RDT65561 RNN65544:RNP65561 RXJ65544:RXL65561 SHF65544:SHH65561 SRB65544:SRD65561 TAX65544:TAZ65561 TKT65544:TKV65561 TUP65544:TUR65561 UEL65544:UEN65561 UOH65544:UOJ65561 UYD65544:UYF65561 VHZ65544:VIB65561 VRV65544:VRX65561 WBR65544:WBT65561 WLN65544:WLP65561 WVJ65544:WVL65561 B131080:D131097 IX131080:IZ131097 ST131080:SV131097 ACP131080:ACR131097 AML131080:AMN131097 AWH131080:AWJ131097 BGD131080:BGF131097 BPZ131080:BQB131097 BZV131080:BZX131097 CJR131080:CJT131097 CTN131080:CTP131097 DDJ131080:DDL131097 DNF131080:DNH131097 DXB131080:DXD131097 EGX131080:EGZ131097 EQT131080:EQV131097 FAP131080:FAR131097 FKL131080:FKN131097 FUH131080:FUJ131097 GED131080:GEF131097 GNZ131080:GOB131097 GXV131080:GXX131097 HHR131080:HHT131097 HRN131080:HRP131097 IBJ131080:IBL131097 ILF131080:ILH131097 IVB131080:IVD131097 JEX131080:JEZ131097 JOT131080:JOV131097 JYP131080:JYR131097 KIL131080:KIN131097 KSH131080:KSJ131097 LCD131080:LCF131097 LLZ131080:LMB131097 LVV131080:LVX131097 MFR131080:MFT131097 MPN131080:MPP131097 MZJ131080:MZL131097 NJF131080:NJH131097 NTB131080:NTD131097 OCX131080:OCZ131097 OMT131080:OMV131097 OWP131080:OWR131097 PGL131080:PGN131097 PQH131080:PQJ131097 QAD131080:QAF131097 QJZ131080:QKB131097 QTV131080:QTX131097 RDR131080:RDT131097 RNN131080:RNP131097 RXJ131080:RXL131097 SHF131080:SHH131097 SRB131080:SRD131097 TAX131080:TAZ131097 TKT131080:TKV131097 TUP131080:TUR131097 UEL131080:UEN131097 UOH131080:UOJ131097 UYD131080:UYF131097 VHZ131080:VIB131097 VRV131080:VRX131097 WBR131080:WBT131097 WLN131080:WLP131097 WVJ131080:WVL131097 B196616:D196633 IX196616:IZ196633 ST196616:SV196633 ACP196616:ACR196633 AML196616:AMN196633 AWH196616:AWJ196633 BGD196616:BGF196633 BPZ196616:BQB196633 BZV196616:BZX196633 CJR196616:CJT196633 CTN196616:CTP196633 DDJ196616:DDL196633 DNF196616:DNH196633 DXB196616:DXD196633 EGX196616:EGZ196633 EQT196616:EQV196633 FAP196616:FAR196633 FKL196616:FKN196633 FUH196616:FUJ196633 GED196616:GEF196633 GNZ196616:GOB196633 GXV196616:GXX196633 HHR196616:HHT196633 HRN196616:HRP196633 IBJ196616:IBL196633 ILF196616:ILH196633 IVB196616:IVD196633 JEX196616:JEZ196633 JOT196616:JOV196633 JYP196616:JYR196633 KIL196616:KIN196633 KSH196616:KSJ196633 LCD196616:LCF196633 LLZ196616:LMB196633 LVV196616:LVX196633 MFR196616:MFT196633 MPN196616:MPP196633 MZJ196616:MZL196633 NJF196616:NJH196633 NTB196616:NTD196633 OCX196616:OCZ196633 OMT196616:OMV196633 OWP196616:OWR196633 PGL196616:PGN196633 PQH196616:PQJ196633 QAD196616:QAF196633 QJZ196616:QKB196633 QTV196616:QTX196633 RDR196616:RDT196633 RNN196616:RNP196633 RXJ196616:RXL196633 SHF196616:SHH196633 SRB196616:SRD196633 TAX196616:TAZ196633 TKT196616:TKV196633 TUP196616:TUR196633 UEL196616:UEN196633 UOH196616:UOJ196633 UYD196616:UYF196633 VHZ196616:VIB196633 VRV196616:VRX196633 WBR196616:WBT196633 WLN196616:WLP196633 WVJ196616:WVL196633 B262152:D262169 IX262152:IZ262169 ST262152:SV262169 ACP262152:ACR262169 AML262152:AMN262169 AWH262152:AWJ262169 BGD262152:BGF262169 BPZ262152:BQB262169 BZV262152:BZX262169 CJR262152:CJT262169 CTN262152:CTP262169 DDJ262152:DDL262169 DNF262152:DNH262169 DXB262152:DXD262169 EGX262152:EGZ262169 EQT262152:EQV262169 FAP262152:FAR262169 FKL262152:FKN262169 FUH262152:FUJ262169 GED262152:GEF262169 GNZ262152:GOB262169 GXV262152:GXX262169 HHR262152:HHT262169 HRN262152:HRP262169 IBJ262152:IBL262169 ILF262152:ILH262169 IVB262152:IVD262169 JEX262152:JEZ262169 JOT262152:JOV262169 JYP262152:JYR262169 KIL262152:KIN262169 KSH262152:KSJ262169 LCD262152:LCF262169 LLZ262152:LMB262169 LVV262152:LVX262169 MFR262152:MFT262169 MPN262152:MPP262169 MZJ262152:MZL262169 NJF262152:NJH262169 NTB262152:NTD262169 OCX262152:OCZ262169 OMT262152:OMV262169 OWP262152:OWR262169 PGL262152:PGN262169 PQH262152:PQJ262169 QAD262152:QAF262169 QJZ262152:QKB262169 QTV262152:QTX262169 RDR262152:RDT262169 RNN262152:RNP262169 RXJ262152:RXL262169 SHF262152:SHH262169 SRB262152:SRD262169 TAX262152:TAZ262169 TKT262152:TKV262169 TUP262152:TUR262169 UEL262152:UEN262169 UOH262152:UOJ262169 UYD262152:UYF262169 VHZ262152:VIB262169 VRV262152:VRX262169 WBR262152:WBT262169 WLN262152:WLP262169 WVJ262152:WVL262169 B327688:D327705 IX327688:IZ327705 ST327688:SV327705 ACP327688:ACR327705 AML327688:AMN327705 AWH327688:AWJ327705 BGD327688:BGF327705 BPZ327688:BQB327705 BZV327688:BZX327705 CJR327688:CJT327705 CTN327688:CTP327705 DDJ327688:DDL327705 DNF327688:DNH327705 DXB327688:DXD327705 EGX327688:EGZ327705 EQT327688:EQV327705 FAP327688:FAR327705 FKL327688:FKN327705 FUH327688:FUJ327705 GED327688:GEF327705 GNZ327688:GOB327705 GXV327688:GXX327705 HHR327688:HHT327705 HRN327688:HRP327705 IBJ327688:IBL327705 ILF327688:ILH327705 IVB327688:IVD327705 JEX327688:JEZ327705 JOT327688:JOV327705 JYP327688:JYR327705 KIL327688:KIN327705 KSH327688:KSJ327705 LCD327688:LCF327705 LLZ327688:LMB327705 LVV327688:LVX327705 MFR327688:MFT327705 MPN327688:MPP327705 MZJ327688:MZL327705 NJF327688:NJH327705 NTB327688:NTD327705 OCX327688:OCZ327705 OMT327688:OMV327705 OWP327688:OWR327705 PGL327688:PGN327705 PQH327688:PQJ327705 QAD327688:QAF327705 QJZ327688:QKB327705 QTV327688:QTX327705 RDR327688:RDT327705 RNN327688:RNP327705 RXJ327688:RXL327705 SHF327688:SHH327705 SRB327688:SRD327705 TAX327688:TAZ327705 TKT327688:TKV327705 TUP327688:TUR327705 UEL327688:UEN327705 UOH327688:UOJ327705 UYD327688:UYF327705 VHZ327688:VIB327705 VRV327688:VRX327705 WBR327688:WBT327705 WLN327688:WLP327705 WVJ327688:WVL327705 B393224:D393241 IX393224:IZ393241 ST393224:SV393241 ACP393224:ACR393241 AML393224:AMN393241 AWH393224:AWJ393241 BGD393224:BGF393241 BPZ393224:BQB393241 BZV393224:BZX393241 CJR393224:CJT393241 CTN393224:CTP393241 DDJ393224:DDL393241 DNF393224:DNH393241 DXB393224:DXD393241 EGX393224:EGZ393241 EQT393224:EQV393241 FAP393224:FAR393241 FKL393224:FKN393241 FUH393224:FUJ393241 GED393224:GEF393241 GNZ393224:GOB393241 GXV393224:GXX393241 HHR393224:HHT393241 HRN393224:HRP393241 IBJ393224:IBL393241 ILF393224:ILH393241 IVB393224:IVD393241 JEX393224:JEZ393241 JOT393224:JOV393241 JYP393224:JYR393241 KIL393224:KIN393241 KSH393224:KSJ393241 LCD393224:LCF393241 LLZ393224:LMB393241 LVV393224:LVX393241 MFR393224:MFT393241 MPN393224:MPP393241 MZJ393224:MZL393241 NJF393224:NJH393241 NTB393224:NTD393241 OCX393224:OCZ393241 OMT393224:OMV393241 OWP393224:OWR393241 PGL393224:PGN393241 PQH393224:PQJ393241 QAD393224:QAF393241 QJZ393224:QKB393241 QTV393224:QTX393241 RDR393224:RDT393241 RNN393224:RNP393241 RXJ393224:RXL393241 SHF393224:SHH393241 SRB393224:SRD393241 TAX393224:TAZ393241 TKT393224:TKV393241 TUP393224:TUR393241 UEL393224:UEN393241 UOH393224:UOJ393241 UYD393224:UYF393241 VHZ393224:VIB393241 VRV393224:VRX393241 WBR393224:WBT393241 WLN393224:WLP393241 WVJ393224:WVL393241 B458760:D458777 IX458760:IZ458777 ST458760:SV458777 ACP458760:ACR458777 AML458760:AMN458777 AWH458760:AWJ458777 BGD458760:BGF458777 BPZ458760:BQB458777 BZV458760:BZX458777 CJR458760:CJT458777 CTN458760:CTP458777 DDJ458760:DDL458777 DNF458760:DNH458777 DXB458760:DXD458777 EGX458760:EGZ458777 EQT458760:EQV458777 FAP458760:FAR458777 FKL458760:FKN458777 FUH458760:FUJ458777 GED458760:GEF458777 GNZ458760:GOB458777 GXV458760:GXX458777 HHR458760:HHT458777 HRN458760:HRP458777 IBJ458760:IBL458777 ILF458760:ILH458777 IVB458760:IVD458777 JEX458760:JEZ458777 JOT458760:JOV458777 JYP458760:JYR458777 KIL458760:KIN458777 KSH458760:KSJ458777 LCD458760:LCF458777 LLZ458760:LMB458777 LVV458760:LVX458777 MFR458760:MFT458777 MPN458760:MPP458777 MZJ458760:MZL458777 NJF458760:NJH458777 NTB458760:NTD458777 OCX458760:OCZ458777 OMT458760:OMV458777 OWP458760:OWR458777 PGL458760:PGN458777 PQH458760:PQJ458777 QAD458760:QAF458777 QJZ458760:QKB458777 QTV458760:QTX458777 RDR458760:RDT458777 RNN458760:RNP458777 RXJ458760:RXL458777 SHF458760:SHH458777 SRB458760:SRD458777 TAX458760:TAZ458777 TKT458760:TKV458777 TUP458760:TUR458777 UEL458760:UEN458777 UOH458760:UOJ458777 UYD458760:UYF458777 VHZ458760:VIB458777 VRV458760:VRX458777 WBR458760:WBT458777 WLN458760:WLP458777 WVJ458760:WVL458777 B524296:D524313 IX524296:IZ524313 ST524296:SV524313 ACP524296:ACR524313 AML524296:AMN524313 AWH524296:AWJ524313 BGD524296:BGF524313 BPZ524296:BQB524313 BZV524296:BZX524313 CJR524296:CJT524313 CTN524296:CTP524313 DDJ524296:DDL524313 DNF524296:DNH524313 DXB524296:DXD524313 EGX524296:EGZ524313 EQT524296:EQV524313 FAP524296:FAR524313 FKL524296:FKN524313 FUH524296:FUJ524313 GED524296:GEF524313 GNZ524296:GOB524313 GXV524296:GXX524313 HHR524296:HHT524313 HRN524296:HRP524313 IBJ524296:IBL524313 ILF524296:ILH524313 IVB524296:IVD524313 JEX524296:JEZ524313 JOT524296:JOV524313 JYP524296:JYR524313 KIL524296:KIN524313 KSH524296:KSJ524313 LCD524296:LCF524313 LLZ524296:LMB524313 LVV524296:LVX524313 MFR524296:MFT524313 MPN524296:MPP524313 MZJ524296:MZL524313 NJF524296:NJH524313 NTB524296:NTD524313 OCX524296:OCZ524313 OMT524296:OMV524313 OWP524296:OWR524313 PGL524296:PGN524313 PQH524296:PQJ524313 QAD524296:QAF524313 QJZ524296:QKB524313 QTV524296:QTX524313 RDR524296:RDT524313 RNN524296:RNP524313 RXJ524296:RXL524313 SHF524296:SHH524313 SRB524296:SRD524313 TAX524296:TAZ524313 TKT524296:TKV524313 TUP524296:TUR524313 UEL524296:UEN524313 UOH524296:UOJ524313 UYD524296:UYF524313 VHZ524296:VIB524313 VRV524296:VRX524313 WBR524296:WBT524313 WLN524296:WLP524313 WVJ524296:WVL524313 B589832:D589849 IX589832:IZ589849 ST589832:SV589849 ACP589832:ACR589849 AML589832:AMN589849 AWH589832:AWJ589849 BGD589832:BGF589849 BPZ589832:BQB589849 BZV589832:BZX589849 CJR589832:CJT589849 CTN589832:CTP589849 DDJ589832:DDL589849 DNF589832:DNH589849 DXB589832:DXD589849 EGX589832:EGZ589849 EQT589832:EQV589849 FAP589832:FAR589849 FKL589832:FKN589849 FUH589832:FUJ589849 GED589832:GEF589849 GNZ589832:GOB589849 GXV589832:GXX589849 HHR589832:HHT589849 HRN589832:HRP589849 IBJ589832:IBL589849 ILF589832:ILH589849 IVB589832:IVD589849 JEX589832:JEZ589849 JOT589832:JOV589849 JYP589832:JYR589849 KIL589832:KIN589849 KSH589832:KSJ589849 LCD589832:LCF589849 LLZ589832:LMB589849 LVV589832:LVX589849 MFR589832:MFT589849 MPN589832:MPP589849 MZJ589832:MZL589849 NJF589832:NJH589849 NTB589832:NTD589849 OCX589832:OCZ589849 OMT589832:OMV589849 OWP589832:OWR589849 PGL589832:PGN589849 PQH589832:PQJ589849 QAD589832:QAF589849 QJZ589832:QKB589849 QTV589832:QTX589849 RDR589832:RDT589849 RNN589832:RNP589849 RXJ589832:RXL589849 SHF589832:SHH589849 SRB589832:SRD589849 TAX589832:TAZ589849 TKT589832:TKV589849 TUP589832:TUR589849 UEL589832:UEN589849 UOH589832:UOJ589849 UYD589832:UYF589849 VHZ589832:VIB589849 VRV589832:VRX589849 WBR589832:WBT589849 WLN589832:WLP589849 WVJ589832:WVL589849 B655368:D655385 IX655368:IZ655385 ST655368:SV655385 ACP655368:ACR655385 AML655368:AMN655385 AWH655368:AWJ655385 BGD655368:BGF655385 BPZ655368:BQB655385 BZV655368:BZX655385 CJR655368:CJT655385 CTN655368:CTP655385 DDJ655368:DDL655385 DNF655368:DNH655385 DXB655368:DXD655385 EGX655368:EGZ655385 EQT655368:EQV655385 FAP655368:FAR655385 FKL655368:FKN655385 FUH655368:FUJ655385 GED655368:GEF655385 GNZ655368:GOB655385 GXV655368:GXX655385 HHR655368:HHT655385 HRN655368:HRP655385 IBJ655368:IBL655385 ILF655368:ILH655385 IVB655368:IVD655385 JEX655368:JEZ655385 JOT655368:JOV655385 JYP655368:JYR655385 KIL655368:KIN655385 KSH655368:KSJ655385 LCD655368:LCF655385 LLZ655368:LMB655385 LVV655368:LVX655385 MFR655368:MFT655385 MPN655368:MPP655385 MZJ655368:MZL655385 NJF655368:NJH655385 NTB655368:NTD655385 OCX655368:OCZ655385 OMT655368:OMV655385 OWP655368:OWR655385 PGL655368:PGN655385 PQH655368:PQJ655385 QAD655368:QAF655385 QJZ655368:QKB655385 QTV655368:QTX655385 RDR655368:RDT655385 RNN655368:RNP655385 RXJ655368:RXL655385 SHF655368:SHH655385 SRB655368:SRD655385 TAX655368:TAZ655385 TKT655368:TKV655385 TUP655368:TUR655385 UEL655368:UEN655385 UOH655368:UOJ655385 UYD655368:UYF655385 VHZ655368:VIB655385 VRV655368:VRX655385 WBR655368:WBT655385 WLN655368:WLP655385 WVJ655368:WVL655385 B720904:D720921 IX720904:IZ720921 ST720904:SV720921 ACP720904:ACR720921 AML720904:AMN720921 AWH720904:AWJ720921 BGD720904:BGF720921 BPZ720904:BQB720921 BZV720904:BZX720921 CJR720904:CJT720921 CTN720904:CTP720921 DDJ720904:DDL720921 DNF720904:DNH720921 DXB720904:DXD720921 EGX720904:EGZ720921 EQT720904:EQV720921 FAP720904:FAR720921 FKL720904:FKN720921 FUH720904:FUJ720921 GED720904:GEF720921 GNZ720904:GOB720921 GXV720904:GXX720921 HHR720904:HHT720921 HRN720904:HRP720921 IBJ720904:IBL720921 ILF720904:ILH720921 IVB720904:IVD720921 JEX720904:JEZ720921 JOT720904:JOV720921 JYP720904:JYR720921 KIL720904:KIN720921 KSH720904:KSJ720921 LCD720904:LCF720921 LLZ720904:LMB720921 LVV720904:LVX720921 MFR720904:MFT720921 MPN720904:MPP720921 MZJ720904:MZL720921 NJF720904:NJH720921 NTB720904:NTD720921 OCX720904:OCZ720921 OMT720904:OMV720921 OWP720904:OWR720921 PGL720904:PGN720921 PQH720904:PQJ720921 QAD720904:QAF720921 QJZ720904:QKB720921 QTV720904:QTX720921 RDR720904:RDT720921 RNN720904:RNP720921 RXJ720904:RXL720921 SHF720904:SHH720921 SRB720904:SRD720921 TAX720904:TAZ720921 TKT720904:TKV720921 TUP720904:TUR720921 UEL720904:UEN720921 UOH720904:UOJ720921 UYD720904:UYF720921 VHZ720904:VIB720921 VRV720904:VRX720921 WBR720904:WBT720921 WLN720904:WLP720921 WVJ720904:WVL720921 B786440:D786457 IX786440:IZ786457 ST786440:SV786457 ACP786440:ACR786457 AML786440:AMN786457 AWH786440:AWJ786457 BGD786440:BGF786457 BPZ786440:BQB786457 BZV786440:BZX786457 CJR786440:CJT786457 CTN786440:CTP786457 DDJ786440:DDL786457 DNF786440:DNH786457 DXB786440:DXD786457 EGX786440:EGZ786457 EQT786440:EQV786457 FAP786440:FAR786457 FKL786440:FKN786457 FUH786440:FUJ786457 GED786440:GEF786457 GNZ786440:GOB786457 GXV786440:GXX786457 HHR786440:HHT786457 HRN786440:HRP786457 IBJ786440:IBL786457 ILF786440:ILH786457 IVB786440:IVD786457 JEX786440:JEZ786457 JOT786440:JOV786457 JYP786440:JYR786457 KIL786440:KIN786457 KSH786440:KSJ786457 LCD786440:LCF786457 LLZ786440:LMB786457 LVV786440:LVX786457 MFR786440:MFT786457 MPN786440:MPP786457 MZJ786440:MZL786457 NJF786440:NJH786457 NTB786440:NTD786457 OCX786440:OCZ786457 OMT786440:OMV786457 OWP786440:OWR786457 PGL786440:PGN786457 PQH786440:PQJ786457 QAD786440:QAF786457 QJZ786440:QKB786457 QTV786440:QTX786457 RDR786440:RDT786457 RNN786440:RNP786457 RXJ786440:RXL786457 SHF786440:SHH786457 SRB786440:SRD786457 TAX786440:TAZ786457 TKT786440:TKV786457 TUP786440:TUR786457 UEL786440:UEN786457 UOH786440:UOJ786457 UYD786440:UYF786457 VHZ786440:VIB786457 VRV786440:VRX786457 WBR786440:WBT786457 WLN786440:WLP786457 WVJ786440:WVL786457 B851976:D851993 IX851976:IZ851993 ST851976:SV851993 ACP851976:ACR851993 AML851976:AMN851993 AWH851976:AWJ851993 BGD851976:BGF851993 BPZ851976:BQB851993 BZV851976:BZX851993 CJR851976:CJT851993 CTN851976:CTP851993 DDJ851976:DDL851993 DNF851976:DNH851993 DXB851976:DXD851993 EGX851976:EGZ851993 EQT851976:EQV851993 FAP851976:FAR851993 FKL851976:FKN851993 FUH851976:FUJ851993 GED851976:GEF851993 GNZ851976:GOB851993 GXV851976:GXX851993 HHR851976:HHT851993 HRN851976:HRP851993 IBJ851976:IBL851993 ILF851976:ILH851993 IVB851976:IVD851993 JEX851976:JEZ851993 JOT851976:JOV851993 JYP851976:JYR851993 KIL851976:KIN851993 KSH851976:KSJ851993 LCD851976:LCF851993 LLZ851976:LMB851993 LVV851976:LVX851993 MFR851976:MFT851993 MPN851976:MPP851993 MZJ851976:MZL851993 NJF851976:NJH851993 NTB851976:NTD851993 OCX851976:OCZ851993 OMT851976:OMV851993 OWP851976:OWR851993 PGL851976:PGN851993 PQH851976:PQJ851993 QAD851976:QAF851993 QJZ851976:QKB851993 QTV851976:QTX851993 RDR851976:RDT851993 RNN851976:RNP851993 RXJ851976:RXL851993 SHF851976:SHH851993 SRB851976:SRD851993 TAX851976:TAZ851993 TKT851976:TKV851993 TUP851976:TUR851993 UEL851976:UEN851993 UOH851976:UOJ851993 UYD851976:UYF851993 VHZ851976:VIB851993 VRV851976:VRX851993 WBR851976:WBT851993 WLN851976:WLP851993 WVJ851976:WVL851993 B917512:D917529 IX917512:IZ917529 ST917512:SV917529 ACP917512:ACR917529 AML917512:AMN917529 AWH917512:AWJ917529 BGD917512:BGF917529 BPZ917512:BQB917529 BZV917512:BZX917529 CJR917512:CJT917529 CTN917512:CTP917529 DDJ917512:DDL917529 DNF917512:DNH917529 DXB917512:DXD917529 EGX917512:EGZ917529 EQT917512:EQV917529 FAP917512:FAR917529 FKL917512:FKN917529 FUH917512:FUJ917529 GED917512:GEF917529 GNZ917512:GOB917529 GXV917512:GXX917529 HHR917512:HHT917529 HRN917512:HRP917529 IBJ917512:IBL917529 ILF917512:ILH917529 IVB917512:IVD917529 JEX917512:JEZ917529 JOT917512:JOV917529 JYP917512:JYR917529 KIL917512:KIN917529 KSH917512:KSJ917529 LCD917512:LCF917529 LLZ917512:LMB917529 LVV917512:LVX917529 MFR917512:MFT917529 MPN917512:MPP917529 MZJ917512:MZL917529 NJF917512:NJH917529 NTB917512:NTD917529 OCX917512:OCZ917529 OMT917512:OMV917529 OWP917512:OWR917529 PGL917512:PGN917529 PQH917512:PQJ917529 QAD917512:QAF917529 QJZ917512:QKB917529 QTV917512:QTX917529 RDR917512:RDT917529 RNN917512:RNP917529 RXJ917512:RXL917529 SHF917512:SHH917529 SRB917512:SRD917529 TAX917512:TAZ917529 TKT917512:TKV917529 TUP917512:TUR917529 UEL917512:UEN917529 UOH917512:UOJ917529 UYD917512:UYF917529 VHZ917512:VIB917529 VRV917512:VRX917529 WBR917512:WBT917529 WLN917512:WLP917529 WVJ917512:WVL917529 B983048:D983065 IX983048:IZ983065 ST983048:SV983065 ACP983048:ACR983065 AML983048:AMN983065 AWH983048:AWJ983065 BGD983048:BGF983065 BPZ983048:BQB983065 BZV983048:BZX983065 CJR983048:CJT983065 CTN983048:CTP983065 DDJ983048:DDL983065 DNF983048:DNH983065 DXB983048:DXD983065 EGX983048:EGZ983065 EQT983048:EQV983065 FAP983048:FAR983065 FKL983048:FKN983065 FUH983048:FUJ983065 GED983048:GEF983065 GNZ983048:GOB983065 GXV983048:GXX983065 HHR983048:HHT983065 HRN983048:HRP983065 IBJ983048:IBL983065 ILF983048:ILH983065 IVB983048:IVD983065 JEX983048:JEZ983065 JOT983048:JOV983065 JYP983048:JYR983065 KIL983048:KIN983065 KSH983048:KSJ983065 LCD983048:LCF983065 LLZ983048:LMB983065 LVV983048:LVX983065 MFR983048:MFT983065 MPN983048:MPP983065 MZJ983048:MZL983065 NJF983048:NJH983065 NTB983048:NTD983065 OCX983048:OCZ983065 OMT983048:OMV983065 OWP983048:OWR983065 PGL983048:PGN983065 PQH983048:PQJ983065 QAD983048:QAF983065 QJZ983048:QKB983065 QTV983048:QTX983065 RDR983048:RDT983065 RNN983048:RNP983065 RXJ983048:RXL983065 SHF983048:SHH983065 SRB983048:SRD983065 TAX983048:TAZ983065 TKT983048:TKV983065 TUP983048:TUR983065 UEL983048:UEN983065 UOH983048:UOJ983065 UYD983048:UYF983065 VHZ983048:VIB983065 VRV983048:VRX983065 WBR983048:WBT983065 WLN983048:WLP983065 WVJ983048:WVL983065">
      <formula1>-1.79769313486231E+100</formula1>
      <formula2>1.79769313486231E+100</formula2>
    </dataValidation>
  </dataValidations>
  <pageMargins left="0.70866141732283472" right="0.31496062992125984" top="0.55118110236220474" bottom="0.55118110236220474" header="0.31496062992125984" footer="0.31496062992125984"/>
  <pageSetup scale="53"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77"/>
  <sheetViews>
    <sheetView zoomScale="80" zoomScaleNormal="80" workbookViewId="0">
      <selection activeCell="A4" sqref="A4:G4"/>
    </sheetView>
  </sheetViews>
  <sheetFormatPr baseColWidth="10" defaultColWidth="1.140625" defaultRowHeight="15" zeroHeight="1" x14ac:dyDescent="0.25"/>
  <cols>
    <col min="1" max="1" width="76.7109375" customWidth="1"/>
    <col min="2" max="7" width="20.7109375" customWidth="1"/>
    <col min="8" max="255" width="11.42578125" hidden="1" customWidth="1"/>
  </cols>
  <sheetData>
    <row r="1" spans="1:7" ht="21" x14ac:dyDescent="0.25">
      <c r="A1" s="193" t="s">
        <v>368</v>
      </c>
      <c r="B1" s="193"/>
      <c r="C1" s="193"/>
      <c r="D1" s="193"/>
      <c r="E1" s="193"/>
      <c r="F1" s="193"/>
      <c r="G1" s="193"/>
    </row>
    <row r="2" spans="1:7" x14ac:dyDescent="0.25">
      <c r="A2" s="174" t="s">
        <v>115</v>
      </c>
      <c r="B2" s="175"/>
      <c r="C2" s="175"/>
      <c r="D2" s="175"/>
      <c r="E2" s="175"/>
      <c r="F2" s="175"/>
      <c r="G2" s="176"/>
    </row>
    <row r="3" spans="1:7" x14ac:dyDescent="0.25">
      <c r="A3" s="177" t="s">
        <v>367</v>
      </c>
      <c r="B3" s="178"/>
      <c r="C3" s="178"/>
      <c r="D3" s="178"/>
      <c r="E3" s="178"/>
      <c r="F3" s="178"/>
      <c r="G3" s="179"/>
    </row>
    <row r="4" spans="1:7" x14ac:dyDescent="0.25">
      <c r="A4" s="180" t="s">
        <v>366</v>
      </c>
      <c r="B4" s="181"/>
      <c r="C4" s="181"/>
      <c r="D4" s="181"/>
      <c r="E4" s="181"/>
      <c r="F4" s="181"/>
      <c r="G4" s="182"/>
    </row>
    <row r="5" spans="1:7" x14ac:dyDescent="0.25">
      <c r="A5" s="183" t="s">
        <v>119</v>
      </c>
      <c r="B5" s="184"/>
      <c r="C5" s="184"/>
      <c r="D5" s="184"/>
      <c r="E5" s="184"/>
      <c r="F5" s="184"/>
      <c r="G5" s="185"/>
    </row>
    <row r="6" spans="1:7" x14ac:dyDescent="0.25">
      <c r="A6" s="190" t="s">
        <v>365</v>
      </c>
      <c r="B6" s="192" t="s">
        <v>364</v>
      </c>
      <c r="C6" s="192"/>
      <c r="D6" s="192"/>
      <c r="E6" s="192"/>
      <c r="F6" s="192"/>
      <c r="G6" s="192" t="s">
        <v>363</v>
      </c>
    </row>
    <row r="7" spans="1:7" ht="30" x14ac:dyDescent="0.25">
      <c r="A7" s="191"/>
      <c r="B7" s="63" t="s">
        <v>362</v>
      </c>
      <c r="C7" s="47" t="s">
        <v>216</v>
      </c>
      <c r="D7" s="63" t="s">
        <v>125</v>
      </c>
      <c r="E7" s="63" t="s">
        <v>28</v>
      </c>
      <c r="F7" s="63" t="s">
        <v>361</v>
      </c>
      <c r="G7" s="192"/>
    </row>
    <row r="8" spans="1:7" x14ac:dyDescent="0.25">
      <c r="A8" s="49" t="s">
        <v>360</v>
      </c>
      <c r="B8" s="100"/>
      <c r="C8" s="100"/>
      <c r="D8" s="100"/>
      <c r="E8" s="100"/>
      <c r="F8" s="100"/>
      <c r="G8" s="100"/>
    </row>
    <row r="9" spans="1:7" x14ac:dyDescent="0.25">
      <c r="A9" s="95" t="s">
        <v>359</v>
      </c>
      <c r="B9" s="76">
        <v>1518399847</v>
      </c>
      <c r="C9" s="76">
        <v>162544640.5</v>
      </c>
      <c r="D9" s="76">
        <v>1680944487.5</v>
      </c>
      <c r="E9" s="76">
        <v>1680944487.5</v>
      </c>
      <c r="F9" s="76">
        <v>1677443358.5</v>
      </c>
      <c r="G9" s="76">
        <f t="shared" ref="G9:G15" si="0">+F9-B9</f>
        <v>159043511.5</v>
      </c>
    </row>
    <row r="10" spans="1:7" x14ac:dyDescent="0.25">
      <c r="A10" s="95" t="s">
        <v>358</v>
      </c>
      <c r="B10" s="76">
        <v>0</v>
      </c>
      <c r="C10" s="76">
        <v>0</v>
      </c>
      <c r="D10" s="76">
        <v>0</v>
      </c>
      <c r="E10" s="76">
        <v>0</v>
      </c>
      <c r="F10" s="76">
        <v>0</v>
      </c>
      <c r="G10" s="76">
        <f t="shared" si="0"/>
        <v>0</v>
      </c>
    </row>
    <row r="11" spans="1:7" x14ac:dyDescent="0.25">
      <c r="A11" s="95" t="s">
        <v>357</v>
      </c>
      <c r="B11" s="76">
        <v>0</v>
      </c>
      <c r="C11" s="76">
        <v>0</v>
      </c>
      <c r="D11" s="76">
        <v>0</v>
      </c>
      <c r="E11" s="76">
        <v>0</v>
      </c>
      <c r="F11" s="76">
        <v>0</v>
      </c>
      <c r="G11" s="76">
        <f t="shared" si="0"/>
        <v>0</v>
      </c>
    </row>
    <row r="12" spans="1:7" x14ac:dyDescent="0.25">
      <c r="A12" s="95" t="s">
        <v>356</v>
      </c>
      <c r="B12" s="76">
        <v>415018390</v>
      </c>
      <c r="C12" s="76">
        <v>105799009.52000001</v>
      </c>
      <c r="D12" s="76">
        <v>520817399.51999998</v>
      </c>
      <c r="E12" s="76">
        <v>520817399.51999998</v>
      </c>
      <c r="F12" s="76">
        <v>520817399.51999998</v>
      </c>
      <c r="G12" s="76">
        <f t="shared" si="0"/>
        <v>105799009.51999998</v>
      </c>
    </row>
    <row r="13" spans="1:7" x14ac:dyDescent="0.25">
      <c r="A13" s="95" t="s">
        <v>355</v>
      </c>
      <c r="B13" s="76">
        <v>36488433</v>
      </c>
      <c r="C13" s="76">
        <v>43055650.369999997</v>
      </c>
      <c r="D13" s="76">
        <v>79544083.370000005</v>
      </c>
      <c r="E13" s="76">
        <v>79544083.370000005</v>
      </c>
      <c r="F13" s="76">
        <v>79544083.370000005</v>
      </c>
      <c r="G13" s="76">
        <f t="shared" si="0"/>
        <v>43055650.370000005</v>
      </c>
    </row>
    <row r="14" spans="1:7" x14ac:dyDescent="0.25">
      <c r="A14" s="95" t="s">
        <v>354</v>
      </c>
      <c r="B14" s="76">
        <v>13617349</v>
      </c>
      <c r="C14" s="76">
        <v>92900307.370000005</v>
      </c>
      <c r="D14" s="76">
        <v>106517656.37</v>
      </c>
      <c r="E14" s="76">
        <v>106517656.37</v>
      </c>
      <c r="F14" s="76">
        <v>106389450.37</v>
      </c>
      <c r="G14" s="76">
        <f t="shared" si="0"/>
        <v>92772101.370000005</v>
      </c>
    </row>
    <row r="15" spans="1:7" x14ac:dyDescent="0.25">
      <c r="A15" s="95" t="s">
        <v>353</v>
      </c>
      <c r="B15" s="76">
        <v>0</v>
      </c>
      <c r="C15" s="76">
        <v>0</v>
      </c>
      <c r="D15" s="76">
        <v>0</v>
      </c>
      <c r="E15" s="76">
        <v>0</v>
      </c>
      <c r="F15" s="76">
        <v>0</v>
      </c>
      <c r="G15" s="76">
        <f t="shared" si="0"/>
        <v>0</v>
      </c>
    </row>
    <row r="16" spans="1:7" x14ac:dyDescent="0.25">
      <c r="A16" s="99" t="s">
        <v>352</v>
      </c>
      <c r="B16" s="76">
        <f t="shared" ref="B16:G16" si="1">SUM(B17:B27)</f>
        <v>8489046400</v>
      </c>
      <c r="C16" s="76">
        <f t="shared" si="1"/>
        <v>249240046</v>
      </c>
      <c r="D16" s="76">
        <f t="shared" si="1"/>
        <v>8738286446</v>
      </c>
      <c r="E16" s="76">
        <f t="shared" si="1"/>
        <v>8738286446</v>
      </c>
      <c r="F16" s="76">
        <f t="shared" si="1"/>
        <v>8738286446</v>
      </c>
      <c r="G16" s="76">
        <f t="shared" si="1"/>
        <v>249240046</v>
      </c>
    </row>
    <row r="17" spans="1:7" x14ac:dyDescent="0.25">
      <c r="A17" s="53" t="s">
        <v>351</v>
      </c>
      <c r="B17" s="79">
        <v>5421822310</v>
      </c>
      <c r="C17" s="79">
        <v>174985415</v>
      </c>
      <c r="D17" s="98">
        <v>5596807725</v>
      </c>
      <c r="E17" s="79">
        <v>5596807725</v>
      </c>
      <c r="F17" s="79">
        <v>5596807725</v>
      </c>
      <c r="G17" s="79">
        <f t="shared" ref="G17:G27" si="2">+F17-B17</f>
        <v>174985415</v>
      </c>
    </row>
    <row r="18" spans="1:7" x14ac:dyDescent="0.25">
      <c r="A18" s="53" t="s">
        <v>350</v>
      </c>
      <c r="B18" s="79">
        <v>370384972</v>
      </c>
      <c r="C18" s="79">
        <v>-22233532</v>
      </c>
      <c r="D18" s="98">
        <v>348151440</v>
      </c>
      <c r="E18" s="79">
        <v>348151440</v>
      </c>
      <c r="F18" s="79">
        <v>348151440</v>
      </c>
      <c r="G18" s="79">
        <f t="shared" si="2"/>
        <v>-22233532</v>
      </c>
    </row>
    <row r="19" spans="1:7" x14ac:dyDescent="0.25">
      <c r="A19" s="53" t="s">
        <v>349</v>
      </c>
      <c r="B19" s="79">
        <v>245802702</v>
      </c>
      <c r="C19" s="79">
        <v>-5390515</v>
      </c>
      <c r="D19" s="98">
        <v>240412187</v>
      </c>
      <c r="E19" s="79">
        <v>240412187</v>
      </c>
      <c r="F19" s="79">
        <v>240412187</v>
      </c>
      <c r="G19" s="79">
        <f t="shared" si="2"/>
        <v>-5390515</v>
      </c>
    </row>
    <row r="20" spans="1:7" x14ac:dyDescent="0.25">
      <c r="A20" s="53" t="s">
        <v>348</v>
      </c>
      <c r="B20" s="79">
        <v>0</v>
      </c>
      <c r="C20" s="79">
        <v>0</v>
      </c>
      <c r="D20" s="98">
        <v>0</v>
      </c>
      <c r="E20" s="79">
        <v>0</v>
      </c>
      <c r="F20" s="79">
        <v>0</v>
      </c>
      <c r="G20" s="79">
        <f t="shared" si="2"/>
        <v>0</v>
      </c>
    </row>
    <row r="21" spans="1:7" x14ac:dyDescent="0.25">
      <c r="A21" s="53" t="s">
        <v>347</v>
      </c>
      <c r="B21" s="79">
        <v>1604783077</v>
      </c>
      <c r="C21" s="79">
        <v>62344963</v>
      </c>
      <c r="D21" s="98">
        <v>1667128040</v>
      </c>
      <c r="E21" s="79">
        <v>1667128040</v>
      </c>
      <c r="F21" s="79">
        <v>1667128040</v>
      </c>
      <c r="G21" s="79">
        <f t="shared" si="2"/>
        <v>62344963</v>
      </c>
    </row>
    <row r="22" spans="1:7" x14ac:dyDescent="0.25">
      <c r="A22" s="53" t="s">
        <v>346</v>
      </c>
      <c r="B22" s="79">
        <v>46618211</v>
      </c>
      <c r="C22" s="79">
        <v>-12963949</v>
      </c>
      <c r="D22" s="98">
        <v>33654262</v>
      </c>
      <c r="E22" s="79">
        <v>33654262</v>
      </c>
      <c r="F22" s="79">
        <v>33654262</v>
      </c>
      <c r="G22" s="79">
        <f t="shared" si="2"/>
        <v>-12963949</v>
      </c>
    </row>
    <row r="23" spans="1:7" x14ac:dyDescent="0.25">
      <c r="A23" s="53" t="s">
        <v>345</v>
      </c>
      <c r="B23" s="79">
        <v>0</v>
      </c>
      <c r="C23" s="79">
        <v>0</v>
      </c>
      <c r="D23" s="98">
        <v>0</v>
      </c>
      <c r="E23" s="79">
        <v>0</v>
      </c>
      <c r="F23" s="79">
        <v>0</v>
      </c>
      <c r="G23" s="79">
        <f t="shared" si="2"/>
        <v>0</v>
      </c>
    </row>
    <row r="24" spans="1:7" x14ac:dyDescent="0.25">
      <c r="A24" s="53" t="s">
        <v>344</v>
      </c>
      <c r="B24" s="79">
        <v>0</v>
      </c>
      <c r="C24" s="79">
        <v>0</v>
      </c>
      <c r="D24" s="98">
        <v>0</v>
      </c>
      <c r="E24" s="79">
        <v>0</v>
      </c>
      <c r="F24" s="79">
        <v>0</v>
      </c>
      <c r="G24" s="79">
        <f t="shared" si="2"/>
        <v>0</v>
      </c>
    </row>
    <row r="25" spans="1:7" x14ac:dyDescent="0.25">
      <c r="A25" s="53" t="s">
        <v>343</v>
      </c>
      <c r="B25" s="79">
        <v>188007846</v>
      </c>
      <c r="C25" s="79">
        <v>-20329014</v>
      </c>
      <c r="D25" s="98">
        <v>167678832</v>
      </c>
      <c r="E25" s="79">
        <v>167678832</v>
      </c>
      <c r="F25" s="79">
        <v>167678832</v>
      </c>
      <c r="G25" s="79">
        <f t="shared" si="2"/>
        <v>-20329014</v>
      </c>
    </row>
    <row r="26" spans="1:7" x14ac:dyDescent="0.25">
      <c r="A26" s="53" t="s">
        <v>342</v>
      </c>
      <c r="B26" s="79">
        <v>611627282</v>
      </c>
      <c r="C26" s="79">
        <v>10616530</v>
      </c>
      <c r="D26" s="98">
        <v>622243812</v>
      </c>
      <c r="E26" s="79">
        <v>622243812</v>
      </c>
      <c r="F26" s="79">
        <v>622243812</v>
      </c>
      <c r="G26" s="79">
        <f t="shared" si="2"/>
        <v>10616530</v>
      </c>
    </row>
    <row r="27" spans="1:7" x14ac:dyDescent="0.25">
      <c r="A27" s="53" t="s">
        <v>341</v>
      </c>
      <c r="B27" s="79">
        <v>0</v>
      </c>
      <c r="C27" s="79">
        <v>62210148</v>
      </c>
      <c r="D27" s="98">
        <v>62210148</v>
      </c>
      <c r="E27" s="79">
        <v>62210148</v>
      </c>
      <c r="F27" s="79">
        <v>62210148</v>
      </c>
      <c r="G27" s="79">
        <f t="shared" si="2"/>
        <v>62210148</v>
      </c>
    </row>
    <row r="28" spans="1:7" x14ac:dyDescent="0.25">
      <c r="A28" s="95" t="s">
        <v>340</v>
      </c>
      <c r="B28" s="76">
        <f t="shared" ref="B28:G28" si="3">SUM(B29:B33)</f>
        <v>124631185</v>
      </c>
      <c r="C28" s="76">
        <f t="shared" si="3"/>
        <v>31751633.84</v>
      </c>
      <c r="D28" s="76">
        <f t="shared" si="3"/>
        <v>156382818.84</v>
      </c>
      <c r="E28" s="76">
        <f t="shared" si="3"/>
        <v>156382818.84</v>
      </c>
      <c r="F28" s="76">
        <f t="shared" si="3"/>
        <v>154867099.84</v>
      </c>
      <c r="G28" s="76">
        <f t="shared" si="3"/>
        <v>30235914.840000004</v>
      </c>
    </row>
    <row r="29" spans="1:7" x14ac:dyDescent="0.25">
      <c r="A29" s="53" t="s">
        <v>339</v>
      </c>
      <c r="B29" s="79">
        <v>0</v>
      </c>
      <c r="C29" s="79">
        <v>0</v>
      </c>
      <c r="D29" s="79">
        <v>0</v>
      </c>
      <c r="E29" s="79">
        <v>0</v>
      </c>
      <c r="F29" s="79">
        <v>0</v>
      </c>
      <c r="G29" s="79">
        <f>+F29-B29</f>
        <v>0</v>
      </c>
    </row>
    <row r="30" spans="1:7" x14ac:dyDescent="0.25">
      <c r="A30" s="53" t="s">
        <v>338</v>
      </c>
      <c r="B30" s="79">
        <v>14082886</v>
      </c>
      <c r="C30" s="79">
        <v>9950</v>
      </c>
      <c r="D30" s="79">
        <v>14092836</v>
      </c>
      <c r="E30" s="79">
        <v>14092836</v>
      </c>
      <c r="F30" s="79">
        <v>14092836</v>
      </c>
      <c r="G30" s="79">
        <f>+F30-B30</f>
        <v>9950</v>
      </c>
    </row>
    <row r="31" spans="1:7" x14ac:dyDescent="0.25">
      <c r="A31" s="53" t="s">
        <v>337</v>
      </c>
      <c r="B31" s="79">
        <v>37141897</v>
      </c>
      <c r="C31" s="79">
        <v>20383975</v>
      </c>
      <c r="D31" s="79">
        <v>57525872</v>
      </c>
      <c r="E31" s="79">
        <v>57525872</v>
      </c>
      <c r="F31" s="79">
        <v>57525872</v>
      </c>
      <c r="G31" s="79">
        <f>+F31-B31</f>
        <v>20383975</v>
      </c>
    </row>
    <row r="32" spans="1:7" x14ac:dyDescent="0.25">
      <c r="A32" s="53" t="s">
        <v>336</v>
      </c>
      <c r="B32" s="79">
        <v>14930592</v>
      </c>
      <c r="C32" s="79">
        <v>-1990821</v>
      </c>
      <c r="D32" s="79">
        <v>12939771</v>
      </c>
      <c r="E32" s="79">
        <v>12939771</v>
      </c>
      <c r="F32" s="79">
        <v>12939771</v>
      </c>
      <c r="G32" s="79">
        <f>+F32-B32</f>
        <v>-1990821</v>
      </c>
    </row>
    <row r="33" spans="1:7" x14ac:dyDescent="0.25">
      <c r="A33" s="53" t="s">
        <v>335</v>
      </c>
      <c r="B33" s="79">
        <v>58475810</v>
      </c>
      <c r="C33" s="79">
        <v>13348529.84</v>
      </c>
      <c r="D33" s="79">
        <v>71824339.840000004</v>
      </c>
      <c r="E33" s="79">
        <v>71824339.840000004</v>
      </c>
      <c r="F33" s="79">
        <v>70308620.840000004</v>
      </c>
      <c r="G33" s="79">
        <f>+F33-B33</f>
        <v>11832810.840000004</v>
      </c>
    </row>
    <row r="34" spans="1:7" x14ac:dyDescent="0.25">
      <c r="A34" s="95" t="s">
        <v>334</v>
      </c>
      <c r="B34" s="76">
        <v>0</v>
      </c>
      <c r="C34" s="76">
        <v>0</v>
      </c>
      <c r="D34" s="76">
        <v>0</v>
      </c>
      <c r="E34" s="76">
        <v>0</v>
      </c>
      <c r="F34" s="76">
        <v>0</v>
      </c>
      <c r="G34" s="76">
        <f>F34-B34</f>
        <v>0</v>
      </c>
    </row>
    <row r="35" spans="1:7" x14ac:dyDescent="0.25">
      <c r="A35" s="95" t="s">
        <v>333</v>
      </c>
      <c r="B35" s="76">
        <f t="shared" ref="B35:G35" si="4">B36</f>
        <v>0</v>
      </c>
      <c r="C35" s="76">
        <f t="shared" si="4"/>
        <v>2877897.9</v>
      </c>
      <c r="D35" s="76">
        <f t="shared" si="4"/>
        <v>2877897.9</v>
      </c>
      <c r="E35" s="76">
        <f t="shared" si="4"/>
        <v>2877897.9</v>
      </c>
      <c r="F35" s="76">
        <f t="shared" si="4"/>
        <v>2877897.9</v>
      </c>
      <c r="G35" s="76">
        <f t="shared" si="4"/>
        <v>2877897.9</v>
      </c>
    </row>
    <row r="36" spans="1:7" x14ac:dyDescent="0.25">
      <c r="A36" s="53" t="s">
        <v>332</v>
      </c>
      <c r="B36" s="79">
        <v>0</v>
      </c>
      <c r="C36" s="79">
        <v>2877897.9</v>
      </c>
      <c r="D36" s="79">
        <v>2877897.9</v>
      </c>
      <c r="E36" s="79">
        <v>2877897.9</v>
      </c>
      <c r="F36" s="79">
        <v>2877897.9</v>
      </c>
      <c r="G36" s="79">
        <f>+F36-B36</f>
        <v>2877897.9</v>
      </c>
    </row>
    <row r="37" spans="1:7" x14ac:dyDescent="0.25">
      <c r="A37" s="95" t="s">
        <v>331</v>
      </c>
      <c r="B37" s="76">
        <f>B38+B39</f>
        <v>0</v>
      </c>
      <c r="C37" s="76">
        <v>0</v>
      </c>
      <c r="D37" s="76">
        <v>0</v>
      </c>
      <c r="E37" s="76">
        <v>0</v>
      </c>
      <c r="F37" s="76">
        <v>0</v>
      </c>
      <c r="G37" s="76">
        <f>G38+G39</f>
        <v>0</v>
      </c>
    </row>
    <row r="38" spans="1:7" x14ac:dyDescent="0.25">
      <c r="A38" s="53" t="s">
        <v>330</v>
      </c>
      <c r="B38" s="79">
        <v>0</v>
      </c>
      <c r="C38" s="79">
        <v>0</v>
      </c>
      <c r="D38" s="79">
        <f>+B38+C38</f>
        <v>0</v>
      </c>
      <c r="E38" s="79">
        <v>0</v>
      </c>
      <c r="F38" s="79">
        <v>0</v>
      </c>
      <c r="G38" s="79">
        <f>+F38-B38</f>
        <v>0</v>
      </c>
    </row>
    <row r="39" spans="1:7" x14ac:dyDescent="0.25">
      <c r="A39" s="53" t="s">
        <v>329</v>
      </c>
      <c r="B39" s="79">
        <v>0</v>
      </c>
      <c r="C39" s="79">
        <v>0</v>
      </c>
      <c r="D39" s="79">
        <f>+B39+C39</f>
        <v>0</v>
      </c>
      <c r="E39" s="79">
        <v>0</v>
      </c>
      <c r="F39" s="79">
        <v>0</v>
      </c>
      <c r="G39" s="79">
        <f>+F39-B39</f>
        <v>0</v>
      </c>
    </row>
    <row r="40" spans="1:7" x14ac:dyDescent="0.25">
      <c r="A40" s="55"/>
      <c r="B40" s="79"/>
      <c r="C40" s="79"/>
      <c r="D40" s="79"/>
      <c r="E40" s="79"/>
      <c r="F40" s="79"/>
      <c r="G40" s="79"/>
    </row>
    <row r="41" spans="1:7" x14ac:dyDescent="0.25">
      <c r="A41" s="59" t="s">
        <v>328</v>
      </c>
      <c r="B41" s="76">
        <f t="shared" ref="B41:G41" si="5">SUM(B9,B10,B11,B12,B13,B14,B15,B16,B28,B34,B35,B37)</f>
        <v>10597201604</v>
      </c>
      <c r="C41" s="76">
        <f t="shared" si="5"/>
        <v>688169185.5</v>
      </c>
      <c r="D41" s="76">
        <f t="shared" si="5"/>
        <v>11285370789.5</v>
      </c>
      <c r="E41" s="76">
        <f t="shared" si="5"/>
        <v>11285370789.5</v>
      </c>
      <c r="F41" s="76">
        <f t="shared" si="5"/>
        <v>11280225735.5</v>
      </c>
      <c r="G41" s="76">
        <f t="shared" si="5"/>
        <v>683024131.5</v>
      </c>
    </row>
    <row r="42" spans="1:7" x14ac:dyDescent="0.25">
      <c r="A42" s="59" t="s">
        <v>327</v>
      </c>
      <c r="B42" s="97"/>
      <c r="C42" s="97"/>
      <c r="D42" s="97"/>
      <c r="E42" s="97"/>
      <c r="F42" s="97"/>
      <c r="G42" s="96">
        <f>IF(G41&gt;0,G41,0)</f>
        <v>683024131.5</v>
      </c>
    </row>
    <row r="43" spans="1:7" x14ac:dyDescent="0.25">
      <c r="A43" s="55"/>
      <c r="B43" s="82"/>
      <c r="C43" s="82"/>
      <c r="D43" s="82"/>
      <c r="E43" s="82"/>
      <c r="F43" s="82"/>
      <c r="G43" s="82"/>
    </row>
    <row r="44" spans="1:7" x14ac:dyDescent="0.25">
      <c r="A44" s="59" t="s">
        <v>326</v>
      </c>
      <c r="B44" s="82"/>
      <c r="C44" s="82"/>
      <c r="D44" s="82"/>
      <c r="E44" s="82"/>
      <c r="F44" s="82"/>
      <c r="G44" s="82"/>
    </row>
    <row r="45" spans="1:7" x14ac:dyDescent="0.25">
      <c r="A45" s="95" t="s">
        <v>325</v>
      </c>
      <c r="B45" s="76">
        <f t="shared" ref="B45:G45" si="6">SUM(B46:B53)</f>
        <v>9354519201</v>
      </c>
      <c r="C45" s="76">
        <f t="shared" si="6"/>
        <v>-287142737.43000007</v>
      </c>
      <c r="D45" s="76">
        <f t="shared" si="6"/>
        <v>9067376463.5700016</v>
      </c>
      <c r="E45" s="76">
        <f t="shared" si="6"/>
        <v>9067376463.5700016</v>
      </c>
      <c r="F45" s="76">
        <f t="shared" si="6"/>
        <v>9067376463.5700016</v>
      </c>
      <c r="G45" s="76">
        <f t="shared" si="6"/>
        <v>-287142737.42999959</v>
      </c>
    </row>
    <row r="46" spans="1:7" x14ac:dyDescent="0.25">
      <c r="A46" s="67" t="s">
        <v>324</v>
      </c>
      <c r="B46" s="79">
        <v>4973493357</v>
      </c>
      <c r="C46" s="79">
        <v>-253611897.61000001</v>
      </c>
      <c r="D46" s="79">
        <v>4719881459.3900003</v>
      </c>
      <c r="E46" s="79">
        <v>4719881459.3900003</v>
      </c>
      <c r="F46" s="79">
        <v>4719881459.3900003</v>
      </c>
      <c r="G46" s="79">
        <f t="shared" ref="G46:G53" si="7">+F46-B46</f>
        <v>-253611897.60999966</v>
      </c>
    </row>
    <row r="47" spans="1:7" x14ac:dyDescent="0.25">
      <c r="A47" s="67" t="s">
        <v>323</v>
      </c>
      <c r="B47" s="79">
        <v>1804469239</v>
      </c>
      <c r="C47" s="79">
        <v>7016826.4000000004</v>
      </c>
      <c r="D47" s="79">
        <v>1811486065.4000001</v>
      </c>
      <c r="E47" s="79">
        <v>1811486065.4000001</v>
      </c>
      <c r="F47" s="79">
        <v>1811486065.4000001</v>
      </c>
      <c r="G47" s="79">
        <f t="shared" si="7"/>
        <v>7016826.4000000954</v>
      </c>
    </row>
    <row r="48" spans="1:7" x14ac:dyDescent="0.25">
      <c r="A48" s="67" t="s">
        <v>322</v>
      </c>
      <c r="B48" s="79">
        <v>911292994</v>
      </c>
      <c r="C48" s="79">
        <v>0</v>
      </c>
      <c r="D48" s="79">
        <v>911292994</v>
      </c>
      <c r="E48" s="79">
        <v>911292994</v>
      </c>
      <c r="F48" s="79">
        <v>911292994</v>
      </c>
      <c r="G48" s="79">
        <f t="shared" si="7"/>
        <v>0</v>
      </c>
    </row>
    <row r="49" spans="1:7" ht="30" x14ac:dyDescent="0.25">
      <c r="A49" s="67" t="s">
        <v>321</v>
      </c>
      <c r="B49" s="79">
        <v>647311474</v>
      </c>
      <c r="C49" s="79">
        <v>1128255</v>
      </c>
      <c r="D49" s="79">
        <v>648439729</v>
      </c>
      <c r="E49" s="79">
        <v>648439729</v>
      </c>
      <c r="F49" s="79">
        <v>648439729</v>
      </c>
      <c r="G49" s="79">
        <f t="shared" si="7"/>
        <v>1128255</v>
      </c>
    </row>
    <row r="50" spans="1:7" x14ac:dyDescent="0.25">
      <c r="A50" s="67" t="s">
        <v>320</v>
      </c>
      <c r="B50" s="79">
        <v>460034695</v>
      </c>
      <c r="C50" s="79">
        <v>-46096786</v>
      </c>
      <c r="D50" s="79">
        <v>413937909</v>
      </c>
      <c r="E50" s="79">
        <v>413937909</v>
      </c>
      <c r="F50" s="79">
        <v>413937909</v>
      </c>
      <c r="G50" s="79">
        <f t="shared" si="7"/>
        <v>-46096786</v>
      </c>
    </row>
    <row r="51" spans="1:7" x14ac:dyDescent="0.25">
      <c r="A51" s="67" t="s">
        <v>319</v>
      </c>
      <c r="B51" s="79">
        <v>113119690</v>
      </c>
      <c r="C51" s="79">
        <v>3085400.78</v>
      </c>
      <c r="D51" s="79">
        <v>116205090.78</v>
      </c>
      <c r="E51" s="79">
        <v>116205090.78</v>
      </c>
      <c r="F51" s="79">
        <v>116205090.78</v>
      </c>
      <c r="G51" s="79">
        <f t="shared" si="7"/>
        <v>3085400.7800000012</v>
      </c>
    </row>
    <row r="52" spans="1:7" ht="29.25" customHeight="1" x14ac:dyDescent="0.25">
      <c r="A52" s="69" t="s">
        <v>318</v>
      </c>
      <c r="B52" s="79">
        <v>182774232</v>
      </c>
      <c r="C52" s="79">
        <v>6178345</v>
      </c>
      <c r="D52" s="79">
        <v>188952577</v>
      </c>
      <c r="E52" s="79">
        <v>188952577</v>
      </c>
      <c r="F52" s="79">
        <v>188952577</v>
      </c>
      <c r="G52" s="79">
        <f t="shared" si="7"/>
        <v>6178345</v>
      </c>
    </row>
    <row r="53" spans="1:7" ht="27.75" customHeight="1" x14ac:dyDescent="0.25">
      <c r="A53" s="67" t="s">
        <v>317</v>
      </c>
      <c r="B53" s="79">
        <v>262023520</v>
      </c>
      <c r="C53" s="79">
        <v>-4842881</v>
      </c>
      <c r="D53" s="79">
        <v>257180639</v>
      </c>
      <c r="E53" s="79">
        <v>257180639</v>
      </c>
      <c r="F53" s="79">
        <v>257180639</v>
      </c>
      <c r="G53" s="79">
        <f t="shared" si="7"/>
        <v>-4842881</v>
      </c>
    </row>
    <row r="54" spans="1:7" x14ac:dyDescent="0.25">
      <c r="A54" s="95" t="s">
        <v>316</v>
      </c>
      <c r="B54" s="76">
        <f t="shared" ref="B54:G54" si="8">SUM(B55:B58)</f>
        <v>1050118436</v>
      </c>
      <c r="C54" s="76">
        <f t="shared" si="8"/>
        <v>1133428127.5599999</v>
      </c>
      <c r="D54" s="76">
        <f t="shared" si="8"/>
        <v>2183546563.5599999</v>
      </c>
      <c r="E54" s="76">
        <f t="shared" si="8"/>
        <v>2183546563.5600004</v>
      </c>
      <c r="F54" s="76">
        <f t="shared" si="8"/>
        <v>2183546563.5600004</v>
      </c>
      <c r="G54" s="76">
        <f t="shared" si="8"/>
        <v>1133428127.5600004</v>
      </c>
    </row>
    <row r="55" spans="1:7" x14ac:dyDescent="0.25">
      <c r="A55" s="69" t="s">
        <v>315</v>
      </c>
      <c r="B55" s="79">
        <v>0</v>
      </c>
      <c r="C55" s="79">
        <v>0</v>
      </c>
      <c r="D55" s="79">
        <v>0</v>
      </c>
      <c r="E55" s="79">
        <v>0</v>
      </c>
      <c r="F55" s="79">
        <v>0</v>
      </c>
      <c r="G55" s="79">
        <f>+F55-B55</f>
        <v>0</v>
      </c>
    </row>
    <row r="56" spans="1:7" x14ac:dyDescent="0.25">
      <c r="A56" s="67" t="s">
        <v>314</v>
      </c>
      <c r="B56" s="79">
        <v>1050118436</v>
      </c>
      <c r="C56" s="79">
        <v>1132247377.5599999</v>
      </c>
      <c r="D56" s="79">
        <v>2182365813.5599999</v>
      </c>
      <c r="E56" s="79">
        <v>2182365813.5600004</v>
      </c>
      <c r="F56" s="79">
        <v>2182365813.5600004</v>
      </c>
      <c r="G56" s="79">
        <f>+F56-B56</f>
        <v>1132247377.5600004</v>
      </c>
    </row>
    <row r="57" spans="1:7" x14ac:dyDescent="0.25">
      <c r="A57" s="67" t="s">
        <v>313</v>
      </c>
      <c r="B57" s="79">
        <v>0</v>
      </c>
      <c r="C57" s="79">
        <v>0</v>
      </c>
      <c r="D57" s="79">
        <v>0</v>
      </c>
      <c r="E57" s="79">
        <v>0</v>
      </c>
      <c r="F57" s="79">
        <v>0</v>
      </c>
      <c r="G57" s="79">
        <f>+F57-B57</f>
        <v>0</v>
      </c>
    </row>
    <row r="58" spans="1:7" x14ac:dyDescent="0.25">
      <c r="A58" s="69" t="s">
        <v>312</v>
      </c>
      <c r="B58" s="79">
        <v>0</v>
      </c>
      <c r="C58" s="79">
        <v>1180750</v>
      </c>
      <c r="D58" s="79">
        <v>1180750</v>
      </c>
      <c r="E58" s="79">
        <v>1180750</v>
      </c>
      <c r="F58" s="79">
        <v>1180750</v>
      </c>
      <c r="G58" s="79">
        <f>+F58-B58</f>
        <v>1180750</v>
      </c>
    </row>
    <row r="59" spans="1:7" x14ac:dyDescent="0.25">
      <c r="A59" s="95" t="s">
        <v>311</v>
      </c>
      <c r="B59" s="76">
        <f t="shared" ref="B59:G59" si="9">SUM(B60:B61)</f>
        <v>452475860</v>
      </c>
      <c r="C59" s="76">
        <f t="shared" si="9"/>
        <v>-8302415</v>
      </c>
      <c r="D59" s="76">
        <f t="shared" si="9"/>
        <v>444173445</v>
      </c>
      <c r="E59" s="76">
        <f t="shared" si="9"/>
        <v>444173445</v>
      </c>
      <c r="F59" s="76">
        <f t="shared" si="9"/>
        <v>444173445</v>
      </c>
      <c r="G59" s="76">
        <f t="shared" si="9"/>
        <v>-8302415</v>
      </c>
    </row>
    <row r="60" spans="1:7" ht="30" x14ac:dyDescent="0.25">
      <c r="A60" s="67" t="s">
        <v>310</v>
      </c>
      <c r="B60" s="79">
        <v>452475860</v>
      </c>
      <c r="C60" s="79">
        <v>-8302415</v>
      </c>
      <c r="D60" s="79">
        <v>444173445</v>
      </c>
      <c r="E60" s="79">
        <v>444173445</v>
      </c>
      <c r="F60" s="79">
        <v>444173445</v>
      </c>
      <c r="G60" s="79">
        <f>+F60-B60</f>
        <v>-8302415</v>
      </c>
    </row>
    <row r="61" spans="1:7" x14ac:dyDescent="0.25">
      <c r="A61" s="67" t="s">
        <v>309</v>
      </c>
      <c r="B61" s="79">
        <v>0</v>
      </c>
      <c r="C61" s="79">
        <v>0</v>
      </c>
      <c r="D61" s="79">
        <v>0</v>
      </c>
      <c r="E61" s="79">
        <v>0</v>
      </c>
      <c r="F61" s="79">
        <v>0</v>
      </c>
      <c r="G61" s="79">
        <v>0</v>
      </c>
    </row>
    <row r="62" spans="1:7" x14ac:dyDescent="0.25">
      <c r="A62" s="95" t="s">
        <v>308</v>
      </c>
      <c r="B62" s="76">
        <v>0</v>
      </c>
      <c r="C62" s="76">
        <v>0</v>
      </c>
      <c r="D62" s="76">
        <f>+B62+C62</f>
        <v>0</v>
      </c>
      <c r="E62" s="76">
        <v>0</v>
      </c>
      <c r="F62" s="76">
        <v>0</v>
      </c>
      <c r="G62" s="76">
        <f>F62-B62</f>
        <v>0</v>
      </c>
    </row>
    <row r="63" spans="1:7" x14ac:dyDescent="0.25">
      <c r="A63" s="95" t="s">
        <v>307</v>
      </c>
      <c r="B63" s="76">
        <v>0</v>
      </c>
      <c r="C63" s="76">
        <v>0</v>
      </c>
      <c r="D63" s="76">
        <f>+B63+C63</f>
        <v>0</v>
      </c>
      <c r="E63" s="76">
        <v>0</v>
      </c>
      <c r="F63" s="76">
        <v>0</v>
      </c>
      <c r="G63" s="76">
        <f>F63-B63</f>
        <v>0</v>
      </c>
    </row>
    <row r="64" spans="1:7" x14ac:dyDescent="0.25">
      <c r="A64" s="55"/>
      <c r="B64" s="82"/>
      <c r="C64" s="82"/>
      <c r="D64" s="82"/>
      <c r="E64" s="82"/>
      <c r="F64" s="82"/>
      <c r="G64" s="82"/>
    </row>
    <row r="65" spans="1:7" x14ac:dyDescent="0.25">
      <c r="A65" s="59" t="s">
        <v>306</v>
      </c>
      <c r="B65" s="76">
        <f t="shared" ref="B65:G65" si="10">B45+B54+B59+B62+B63</f>
        <v>10857113497</v>
      </c>
      <c r="C65" s="76">
        <f t="shared" si="10"/>
        <v>837982975.12999988</v>
      </c>
      <c r="D65" s="76">
        <f t="shared" si="10"/>
        <v>11695096472.130001</v>
      </c>
      <c r="E65" s="76">
        <f t="shared" si="10"/>
        <v>11695096472.130001</v>
      </c>
      <c r="F65" s="76">
        <f t="shared" si="10"/>
        <v>11695096472.130001</v>
      </c>
      <c r="G65" s="76">
        <f t="shared" si="10"/>
        <v>837982975.13000083</v>
      </c>
    </row>
    <row r="66" spans="1:7" x14ac:dyDescent="0.25">
      <c r="A66" s="55"/>
      <c r="B66" s="82"/>
      <c r="C66" s="82"/>
      <c r="D66" s="82"/>
      <c r="E66" s="82"/>
      <c r="F66" s="82"/>
      <c r="G66" s="82"/>
    </row>
    <row r="67" spans="1:7" x14ac:dyDescent="0.25">
      <c r="A67" s="59" t="s">
        <v>305</v>
      </c>
      <c r="B67" s="76">
        <f t="shared" ref="B67:G67" si="11">B68</f>
        <v>0</v>
      </c>
      <c r="C67" s="76">
        <f t="shared" si="11"/>
        <v>0</v>
      </c>
      <c r="D67" s="76">
        <f t="shared" si="11"/>
        <v>0</v>
      </c>
      <c r="E67" s="76">
        <f t="shared" si="11"/>
        <v>0</v>
      </c>
      <c r="F67" s="76">
        <f t="shared" si="11"/>
        <v>0</v>
      </c>
      <c r="G67" s="76">
        <f t="shared" si="11"/>
        <v>0</v>
      </c>
    </row>
    <row r="68" spans="1:7" x14ac:dyDescent="0.25">
      <c r="A68" s="51" t="s">
        <v>304</v>
      </c>
      <c r="B68" s="79">
        <v>0</v>
      </c>
      <c r="C68" s="79">
        <v>0</v>
      </c>
      <c r="D68" s="79">
        <f>+B68+C68</f>
        <v>0</v>
      </c>
      <c r="E68" s="79">
        <v>0</v>
      </c>
      <c r="F68" s="79">
        <v>0</v>
      </c>
      <c r="G68" s="79">
        <f>+F68-B68</f>
        <v>0</v>
      </c>
    </row>
    <row r="69" spans="1:7" x14ac:dyDescent="0.25">
      <c r="A69" s="55"/>
      <c r="B69" s="82"/>
      <c r="C69" s="82"/>
      <c r="D69" s="82"/>
      <c r="E69" s="82"/>
      <c r="F69" s="82"/>
      <c r="G69" s="82"/>
    </row>
    <row r="70" spans="1:7" x14ac:dyDescent="0.25">
      <c r="A70" s="59" t="s">
        <v>303</v>
      </c>
      <c r="B70" s="76">
        <f t="shared" ref="B70:G70" si="12">B41+B65+B67</f>
        <v>21454315101</v>
      </c>
      <c r="C70" s="76">
        <f t="shared" si="12"/>
        <v>1526152160.6299999</v>
      </c>
      <c r="D70" s="76">
        <f t="shared" si="12"/>
        <v>22980467261.630001</v>
      </c>
      <c r="E70" s="76">
        <f t="shared" si="12"/>
        <v>22980467261.630001</v>
      </c>
      <c r="F70" s="76">
        <f t="shared" si="12"/>
        <v>22975322207.630001</v>
      </c>
      <c r="G70" s="76">
        <f t="shared" si="12"/>
        <v>1521007106.6300008</v>
      </c>
    </row>
    <row r="71" spans="1:7" x14ac:dyDescent="0.25">
      <c r="A71" s="55"/>
      <c r="B71" s="82"/>
      <c r="C71" s="82"/>
      <c r="D71" s="82"/>
      <c r="E71" s="82"/>
      <c r="F71" s="82"/>
      <c r="G71" s="82"/>
    </row>
    <row r="72" spans="1:7" x14ac:dyDescent="0.25">
      <c r="A72" s="59" t="s">
        <v>302</v>
      </c>
      <c r="B72" s="82"/>
      <c r="C72" s="82"/>
      <c r="D72" s="82"/>
      <c r="E72" s="82"/>
      <c r="F72" s="82"/>
      <c r="G72" s="82"/>
    </row>
    <row r="73" spans="1:7" ht="30" x14ac:dyDescent="0.25">
      <c r="A73" s="94" t="s">
        <v>301</v>
      </c>
      <c r="B73" s="79">
        <v>0</v>
      </c>
      <c r="C73" s="79">
        <v>0</v>
      </c>
      <c r="D73" s="79">
        <v>0</v>
      </c>
      <c r="E73" s="79">
        <v>0</v>
      </c>
      <c r="F73" s="79">
        <v>0</v>
      </c>
      <c r="G73" s="79">
        <f>F73-B73</f>
        <v>0</v>
      </c>
    </row>
    <row r="74" spans="1:7" ht="30" x14ac:dyDescent="0.25">
      <c r="A74" s="94" t="s">
        <v>300</v>
      </c>
      <c r="B74" s="79">
        <v>0</v>
      </c>
      <c r="C74" s="79">
        <v>0</v>
      </c>
      <c r="D74" s="79">
        <v>0</v>
      </c>
      <c r="E74" s="79">
        <v>0</v>
      </c>
      <c r="F74" s="79">
        <v>0</v>
      </c>
      <c r="G74" s="79">
        <f>F74-B74</f>
        <v>0</v>
      </c>
    </row>
    <row r="75" spans="1:7" x14ac:dyDescent="0.25">
      <c r="A75" s="93" t="s">
        <v>299</v>
      </c>
      <c r="B75" s="76">
        <f t="shared" ref="B75:G75" si="13">B73+B74</f>
        <v>0</v>
      </c>
      <c r="C75" s="76">
        <f t="shared" si="13"/>
        <v>0</v>
      </c>
      <c r="D75" s="76">
        <f t="shared" si="13"/>
        <v>0</v>
      </c>
      <c r="E75" s="76">
        <f t="shared" si="13"/>
        <v>0</v>
      </c>
      <c r="F75" s="76">
        <f t="shared" si="13"/>
        <v>0</v>
      </c>
      <c r="G75" s="76">
        <f t="shared" si="13"/>
        <v>0</v>
      </c>
    </row>
    <row r="76" spans="1:7" x14ac:dyDescent="0.25">
      <c r="A76" s="60"/>
      <c r="B76" s="92"/>
      <c r="C76" s="92"/>
      <c r="D76" s="92"/>
      <c r="E76" s="92"/>
      <c r="F76" s="92"/>
      <c r="G76" s="92"/>
    </row>
    <row r="77" spans="1:7" x14ac:dyDescent="0.25"/>
  </sheetData>
  <mergeCells count="8">
    <mergeCell ref="A6:A7"/>
    <mergeCell ref="B6:F6"/>
    <mergeCell ref="G6:G7"/>
    <mergeCell ref="A1:G1"/>
    <mergeCell ref="A2:G2"/>
    <mergeCell ref="A3:G3"/>
    <mergeCell ref="A4:G4"/>
    <mergeCell ref="A5:G5"/>
  </mergeCells>
  <dataValidations count="1">
    <dataValidation type="decimal" allowBlank="1" showInputMessage="1" showErrorMessage="1" sqref="B9:G75 IX9:JC75 ST9:SY75 ACP9:ACU75 AML9:AMQ75 AWH9:AWM75 BGD9:BGI75 BPZ9:BQE75 BZV9:CAA75 CJR9:CJW75 CTN9:CTS75 DDJ9:DDO75 DNF9:DNK75 DXB9:DXG75 EGX9:EHC75 EQT9:EQY75 FAP9:FAU75 FKL9:FKQ75 FUH9:FUM75 GED9:GEI75 GNZ9:GOE75 GXV9:GYA75 HHR9:HHW75 HRN9:HRS75 IBJ9:IBO75 ILF9:ILK75 IVB9:IVG75 JEX9:JFC75 JOT9:JOY75 JYP9:JYU75 KIL9:KIQ75 KSH9:KSM75 LCD9:LCI75 LLZ9:LME75 LVV9:LWA75 MFR9:MFW75 MPN9:MPS75 MZJ9:MZO75 NJF9:NJK75 NTB9:NTG75 OCX9:ODC75 OMT9:OMY75 OWP9:OWU75 PGL9:PGQ75 PQH9:PQM75 QAD9:QAI75 QJZ9:QKE75 QTV9:QUA75 RDR9:RDW75 RNN9:RNS75 RXJ9:RXO75 SHF9:SHK75 SRB9:SRG75 TAX9:TBC75 TKT9:TKY75 TUP9:TUU75 UEL9:UEQ75 UOH9:UOM75 UYD9:UYI75 VHZ9:VIE75 VRV9:VSA75 WBR9:WBW75 WLN9:WLS75 WVJ9:WVO75 B65545:G65611 IX65545:JC65611 ST65545:SY65611 ACP65545:ACU65611 AML65545:AMQ65611 AWH65545:AWM65611 BGD65545:BGI65611 BPZ65545:BQE65611 BZV65545:CAA65611 CJR65545:CJW65611 CTN65545:CTS65611 DDJ65545:DDO65611 DNF65545:DNK65611 DXB65545:DXG65611 EGX65545:EHC65611 EQT65545:EQY65611 FAP65545:FAU65611 FKL65545:FKQ65611 FUH65545:FUM65611 GED65545:GEI65611 GNZ65545:GOE65611 GXV65545:GYA65611 HHR65545:HHW65611 HRN65545:HRS65611 IBJ65545:IBO65611 ILF65545:ILK65611 IVB65545:IVG65611 JEX65545:JFC65611 JOT65545:JOY65611 JYP65545:JYU65611 KIL65545:KIQ65611 KSH65545:KSM65611 LCD65545:LCI65611 LLZ65545:LME65611 LVV65545:LWA65611 MFR65545:MFW65611 MPN65545:MPS65611 MZJ65545:MZO65611 NJF65545:NJK65611 NTB65545:NTG65611 OCX65545:ODC65611 OMT65545:OMY65611 OWP65545:OWU65611 PGL65545:PGQ65611 PQH65545:PQM65611 QAD65545:QAI65611 QJZ65545:QKE65611 QTV65545:QUA65611 RDR65545:RDW65611 RNN65545:RNS65611 RXJ65545:RXO65611 SHF65545:SHK65611 SRB65545:SRG65611 TAX65545:TBC65611 TKT65545:TKY65611 TUP65545:TUU65611 UEL65545:UEQ65611 UOH65545:UOM65611 UYD65545:UYI65611 VHZ65545:VIE65611 VRV65545:VSA65611 WBR65545:WBW65611 WLN65545:WLS65611 WVJ65545:WVO65611 B131081:G131147 IX131081:JC131147 ST131081:SY131147 ACP131081:ACU131147 AML131081:AMQ131147 AWH131081:AWM131147 BGD131081:BGI131147 BPZ131081:BQE131147 BZV131081:CAA131147 CJR131081:CJW131147 CTN131081:CTS131147 DDJ131081:DDO131147 DNF131081:DNK131147 DXB131081:DXG131147 EGX131081:EHC131147 EQT131081:EQY131147 FAP131081:FAU131147 FKL131081:FKQ131147 FUH131081:FUM131147 GED131081:GEI131147 GNZ131081:GOE131147 GXV131081:GYA131147 HHR131081:HHW131147 HRN131081:HRS131147 IBJ131081:IBO131147 ILF131081:ILK131147 IVB131081:IVG131147 JEX131081:JFC131147 JOT131081:JOY131147 JYP131081:JYU131147 KIL131081:KIQ131147 KSH131081:KSM131147 LCD131081:LCI131147 LLZ131081:LME131147 LVV131081:LWA131147 MFR131081:MFW131147 MPN131081:MPS131147 MZJ131081:MZO131147 NJF131081:NJK131147 NTB131081:NTG131147 OCX131081:ODC131147 OMT131081:OMY131147 OWP131081:OWU131147 PGL131081:PGQ131147 PQH131081:PQM131147 QAD131081:QAI131147 QJZ131081:QKE131147 QTV131081:QUA131147 RDR131081:RDW131147 RNN131081:RNS131147 RXJ131081:RXO131147 SHF131081:SHK131147 SRB131081:SRG131147 TAX131081:TBC131147 TKT131081:TKY131147 TUP131081:TUU131147 UEL131081:UEQ131147 UOH131081:UOM131147 UYD131081:UYI131147 VHZ131081:VIE131147 VRV131081:VSA131147 WBR131081:WBW131147 WLN131081:WLS131147 WVJ131081:WVO131147 B196617:G196683 IX196617:JC196683 ST196617:SY196683 ACP196617:ACU196683 AML196617:AMQ196683 AWH196617:AWM196683 BGD196617:BGI196683 BPZ196617:BQE196683 BZV196617:CAA196683 CJR196617:CJW196683 CTN196617:CTS196683 DDJ196617:DDO196683 DNF196617:DNK196683 DXB196617:DXG196683 EGX196617:EHC196683 EQT196617:EQY196683 FAP196617:FAU196683 FKL196617:FKQ196683 FUH196617:FUM196683 GED196617:GEI196683 GNZ196617:GOE196683 GXV196617:GYA196683 HHR196617:HHW196683 HRN196617:HRS196683 IBJ196617:IBO196683 ILF196617:ILK196683 IVB196617:IVG196683 JEX196617:JFC196683 JOT196617:JOY196683 JYP196617:JYU196683 KIL196617:KIQ196683 KSH196617:KSM196683 LCD196617:LCI196683 LLZ196617:LME196683 LVV196617:LWA196683 MFR196617:MFW196683 MPN196617:MPS196683 MZJ196617:MZO196683 NJF196617:NJK196683 NTB196617:NTG196683 OCX196617:ODC196683 OMT196617:OMY196683 OWP196617:OWU196683 PGL196617:PGQ196683 PQH196617:PQM196683 QAD196617:QAI196683 QJZ196617:QKE196683 QTV196617:QUA196683 RDR196617:RDW196683 RNN196617:RNS196683 RXJ196617:RXO196683 SHF196617:SHK196683 SRB196617:SRG196683 TAX196617:TBC196683 TKT196617:TKY196683 TUP196617:TUU196683 UEL196617:UEQ196683 UOH196617:UOM196683 UYD196617:UYI196683 VHZ196617:VIE196683 VRV196617:VSA196683 WBR196617:WBW196683 WLN196617:WLS196683 WVJ196617:WVO196683 B262153:G262219 IX262153:JC262219 ST262153:SY262219 ACP262153:ACU262219 AML262153:AMQ262219 AWH262153:AWM262219 BGD262153:BGI262219 BPZ262153:BQE262219 BZV262153:CAA262219 CJR262153:CJW262219 CTN262153:CTS262219 DDJ262153:DDO262219 DNF262153:DNK262219 DXB262153:DXG262219 EGX262153:EHC262219 EQT262153:EQY262219 FAP262153:FAU262219 FKL262153:FKQ262219 FUH262153:FUM262219 GED262153:GEI262219 GNZ262153:GOE262219 GXV262153:GYA262219 HHR262153:HHW262219 HRN262153:HRS262219 IBJ262153:IBO262219 ILF262153:ILK262219 IVB262153:IVG262219 JEX262153:JFC262219 JOT262153:JOY262219 JYP262153:JYU262219 KIL262153:KIQ262219 KSH262153:KSM262219 LCD262153:LCI262219 LLZ262153:LME262219 LVV262153:LWA262219 MFR262153:MFW262219 MPN262153:MPS262219 MZJ262153:MZO262219 NJF262153:NJK262219 NTB262153:NTG262219 OCX262153:ODC262219 OMT262153:OMY262219 OWP262153:OWU262219 PGL262153:PGQ262219 PQH262153:PQM262219 QAD262153:QAI262219 QJZ262153:QKE262219 QTV262153:QUA262219 RDR262153:RDW262219 RNN262153:RNS262219 RXJ262153:RXO262219 SHF262153:SHK262219 SRB262153:SRG262219 TAX262153:TBC262219 TKT262153:TKY262219 TUP262153:TUU262219 UEL262153:UEQ262219 UOH262153:UOM262219 UYD262153:UYI262219 VHZ262153:VIE262219 VRV262153:VSA262219 WBR262153:WBW262219 WLN262153:WLS262219 WVJ262153:WVO262219 B327689:G327755 IX327689:JC327755 ST327689:SY327755 ACP327689:ACU327755 AML327689:AMQ327755 AWH327689:AWM327755 BGD327689:BGI327755 BPZ327689:BQE327755 BZV327689:CAA327755 CJR327689:CJW327755 CTN327689:CTS327755 DDJ327689:DDO327755 DNF327689:DNK327755 DXB327689:DXG327755 EGX327689:EHC327755 EQT327689:EQY327755 FAP327689:FAU327755 FKL327689:FKQ327755 FUH327689:FUM327755 GED327689:GEI327755 GNZ327689:GOE327755 GXV327689:GYA327755 HHR327689:HHW327755 HRN327689:HRS327755 IBJ327689:IBO327755 ILF327689:ILK327755 IVB327689:IVG327755 JEX327689:JFC327755 JOT327689:JOY327755 JYP327689:JYU327755 KIL327689:KIQ327755 KSH327689:KSM327755 LCD327689:LCI327755 LLZ327689:LME327755 LVV327689:LWA327755 MFR327689:MFW327755 MPN327689:MPS327755 MZJ327689:MZO327755 NJF327689:NJK327755 NTB327689:NTG327755 OCX327689:ODC327755 OMT327689:OMY327755 OWP327689:OWU327755 PGL327689:PGQ327755 PQH327689:PQM327755 QAD327689:QAI327755 QJZ327689:QKE327755 QTV327689:QUA327755 RDR327689:RDW327755 RNN327689:RNS327755 RXJ327689:RXO327755 SHF327689:SHK327755 SRB327689:SRG327755 TAX327689:TBC327755 TKT327689:TKY327755 TUP327689:TUU327755 UEL327689:UEQ327755 UOH327689:UOM327755 UYD327689:UYI327755 VHZ327689:VIE327755 VRV327689:VSA327755 WBR327689:WBW327755 WLN327689:WLS327755 WVJ327689:WVO327755 B393225:G393291 IX393225:JC393291 ST393225:SY393291 ACP393225:ACU393291 AML393225:AMQ393291 AWH393225:AWM393291 BGD393225:BGI393291 BPZ393225:BQE393291 BZV393225:CAA393291 CJR393225:CJW393291 CTN393225:CTS393291 DDJ393225:DDO393291 DNF393225:DNK393291 DXB393225:DXG393291 EGX393225:EHC393291 EQT393225:EQY393291 FAP393225:FAU393291 FKL393225:FKQ393291 FUH393225:FUM393291 GED393225:GEI393291 GNZ393225:GOE393291 GXV393225:GYA393291 HHR393225:HHW393291 HRN393225:HRS393291 IBJ393225:IBO393291 ILF393225:ILK393291 IVB393225:IVG393291 JEX393225:JFC393291 JOT393225:JOY393291 JYP393225:JYU393291 KIL393225:KIQ393291 KSH393225:KSM393291 LCD393225:LCI393291 LLZ393225:LME393291 LVV393225:LWA393291 MFR393225:MFW393291 MPN393225:MPS393291 MZJ393225:MZO393291 NJF393225:NJK393291 NTB393225:NTG393291 OCX393225:ODC393291 OMT393225:OMY393291 OWP393225:OWU393291 PGL393225:PGQ393291 PQH393225:PQM393291 QAD393225:QAI393291 QJZ393225:QKE393291 QTV393225:QUA393291 RDR393225:RDW393291 RNN393225:RNS393291 RXJ393225:RXO393291 SHF393225:SHK393291 SRB393225:SRG393291 TAX393225:TBC393291 TKT393225:TKY393291 TUP393225:TUU393291 UEL393225:UEQ393291 UOH393225:UOM393291 UYD393225:UYI393291 VHZ393225:VIE393291 VRV393225:VSA393291 WBR393225:WBW393291 WLN393225:WLS393291 WVJ393225:WVO393291 B458761:G458827 IX458761:JC458827 ST458761:SY458827 ACP458761:ACU458827 AML458761:AMQ458827 AWH458761:AWM458827 BGD458761:BGI458827 BPZ458761:BQE458827 BZV458761:CAA458827 CJR458761:CJW458827 CTN458761:CTS458827 DDJ458761:DDO458827 DNF458761:DNK458827 DXB458761:DXG458827 EGX458761:EHC458827 EQT458761:EQY458827 FAP458761:FAU458827 FKL458761:FKQ458827 FUH458761:FUM458827 GED458761:GEI458827 GNZ458761:GOE458827 GXV458761:GYA458827 HHR458761:HHW458827 HRN458761:HRS458827 IBJ458761:IBO458827 ILF458761:ILK458827 IVB458761:IVG458827 JEX458761:JFC458827 JOT458761:JOY458827 JYP458761:JYU458827 KIL458761:KIQ458827 KSH458761:KSM458827 LCD458761:LCI458827 LLZ458761:LME458827 LVV458761:LWA458827 MFR458761:MFW458827 MPN458761:MPS458827 MZJ458761:MZO458827 NJF458761:NJK458827 NTB458761:NTG458827 OCX458761:ODC458827 OMT458761:OMY458827 OWP458761:OWU458827 PGL458761:PGQ458827 PQH458761:PQM458827 QAD458761:QAI458827 QJZ458761:QKE458827 QTV458761:QUA458827 RDR458761:RDW458827 RNN458761:RNS458827 RXJ458761:RXO458827 SHF458761:SHK458827 SRB458761:SRG458827 TAX458761:TBC458827 TKT458761:TKY458827 TUP458761:TUU458827 UEL458761:UEQ458827 UOH458761:UOM458827 UYD458761:UYI458827 VHZ458761:VIE458827 VRV458761:VSA458827 WBR458761:WBW458827 WLN458761:WLS458827 WVJ458761:WVO458827 B524297:G524363 IX524297:JC524363 ST524297:SY524363 ACP524297:ACU524363 AML524297:AMQ524363 AWH524297:AWM524363 BGD524297:BGI524363 BPZ524297:BQE524363 BZV524297:CAA524363 CJR524297:CJW524363 CTN524297:CTS524363 DDJ524297:DDO524363 DNF524297:DNK524363 DXB524297:DXG524363 EGX524297:EHC524363 EQT524297:EQY524363 FAP524297:FAU524363 FKL524297:FKQ524363 FUH524297:FUM524363 GED524297:GEI524363 GNZ524297:GOE524363 GXV524297:GYA524363 HHR524297:HHW524363 HRN524297:HRS524363 IBJ524297:IBO524363 ILF524297:ILK524363 IVB524297:IVG524363 JEX524297:JFC524363 JOT524297:JOY524363 JYP524297:JYU524363 KIL524297:KIQ524363 KSH524297:KSM524363 LCD524297:LCI524363 LLZ524297:LME524363 LVV524297:LWA524363 MFR524297:MFW524363 MPN524297:MPS524363 MZJ524297:MZO524363 NJF524297:NJK524363 NTB524297:NTG524363 OCX524297:ODC524363 OMT524297:OMY524363 OWP524297:OWU524363 PGL524297:PGQ524363 PQH524297:PQM524363 QAD524297:QAI524363 QJZ524297:QKE524363 QTV524297:QUA524363 RDR524297:RDW524363 RNN524297:RNS524363 RXJ524297:RXO524363 SHF524297:SHK524363 SRB524297:SRG524363 TAX524297:TBC524363 TKT524297:TKY524363 TUP524297:TUU524363 UEL524297:UEQ524363 UOH524297:UOM524363 UYD524297:UYI524363 VHZ524297:VIE524363 VRV524297:VSA524363 WBR524297:WBW524363 WLN524297:WLS524363 WVJ524297:WVO524363 B589833:G589899 IX589833:JC589899 ST589833:SY589899 ACP589833:ACU589899 AML589833:AMQ589899 AWH589833:AWM589899 BGD589833:BGI589899 BPZ589833:BQE589899 BZV589833:CAA589899 CJR589833:CJW589899 CTN589833:CTS589899 DDJ589833:DDO589899 DNF589833:DNK589899 DXB589833:DXG589899 EGX589833:EHC589899 EQT589833:EQY589899 FAP589833:FAU589899 FKL589833:FKQ589899 FUH589833:FUM589899 GED589833:GEI589899 GNZ589833:GOE589899 GXV589833:GYA589899 HHR589833:HHW589899 HRN589833:HRS589899 IBJ589833:IBO589899 ILF589833:ILK589899 IVB589833:IVG589899 JEX589833:JFC589899 JOT589833:JOY589899 JYP589833:JYU589899 KIL589833:KIQ589899 KSH589833:KSM589899 LCD589833:LCI589899 LLZ589833:LME589899 LVV589833:LWA589899 MFR589833:MFW589899 MPN589833:MPS589899 MZJ589833:MZO589899 NJF589833:NJK589899 NTB589833:NTG589899 OCX589833:ODC589899 OMT589833:OMY589899 OWP589833:OWU589899 PGL589833:PGQ589899 PQH589833:PQM589899 QAD589833:QAI589899 QJZ589833:QKE589899 QTV589833:QUA589899 RDR589833:RDW589899 RNN589833:RNS589899 RXJ589833:RXO589899 SHF589833:SHK589899 SRB589833:SRG589899 TAX589833:TBC589899 TKT589833:TKY589899 TUP589833:TUU589899 UEL589833:UEQ589899 UOH589833:UOM589899 UYD589833:UYI589899 VHZ589833:VIE589899 VRV589833:VSA589899 WBR589833:WBW589899 WLN589833:WLS589899 WVJ589833:WVO589899 B655369:G655435 IX655369:JC655435 ST655369:SY655435 ACP655369:ACU655435 AML655369:AMQ655435 AWH655369:AWM655435 BGD655369:BGI655435 BPZ655369:BQE655435 BZV655369:CAA655435 CJR655369:CJW655435 CTN655369:CTS655435 DDJ655369:DDO655435 DNF655369:DNK655435 DXB655369:DXG655435 EGX655369:EHC655435 EQT655369:EQY655435 FAP655369:FAU655435 FKL655369:FKQ655435 FUH655369:FUM655435 GED655369:GEI655435 GNZ655369:GOE655435 GXV655369:GYA655435 HHR655369:HHW655435 HRN655369:HRS655435 IBJ655369:IBO655435 ILF655369:ILK655435 IVB655369:IVG655435 JEX655369:JFC655435 JOT655369:JOY655435 JYP655369:JYU655435 KIL655369:KIQ655435 KSH655369:KSM655435 LCD655369:LCI655435 LLZ655369:LME655435 LVV655369:LWA655435 MFR655369:MFW655435 MPN655369:MPS655435 MZJ655369:MZO655435 NJF655369:NJK655435 NTB655369:NTG655435 OCX655369:ODC655435 OMT655369:OMY655435 OWP655369:OWU655435 PGL655369:PGQ655435 PQH655369:PQM655435 QAD655369:QAI655435 QJZ655369:QKE655435 QTV655369:QUA655435 RDR655369:RDW655435 RNN655369:RNS655435 RXJ655369:RXO655435 SHF655369:SHK655435 SRB655369:SRG655435 TAX655369:TBC655435 TKT655369:TKY655435 TUP655369:TUU655435 UEL655369:UEQ655435 UOH655369:UOM655435 UYD655369:UYI655435 VHZ655369:VIE655435 VRV655369:VSA655435 WBR655369:WBW655435 WLN655369:WLS655435 WVJ655369:WVO655435 B720905:G720971 IX720905:JC720971 ST720905:SY720971 ACP720905:ACU720971 AML720905:AMQ720971 AWH720905:AWM720971 BGD720905:BGI720971 BPZ720905:BQE720971 BZV720905:CAA720971 CJR720905:CJW720971 CTN720905:CTS720971 DDJ720905:DDO720971 DNF720905:DNK720971 DXB720905:DXG720971 EGX720905:EHC720971 EQT720905:EQY720971 FAP720905:FAU720971 FKL720905:FKQ720971 FUH720905:FUM720971 GED720905:GEI720971 GNZ720905:GOE720971 GXV720905:GYA720971 HHR720905:HHW720971 HRN720905:HRS720971 IBJ720905:IBO720971 ILF720905:ILK720971 IVB720905:IVG720971 JEX720905:JFC720971 JOT720905:JOY720971 JYP720905:JYU720971 KIL720905:KIQ720971 KSH720905:KSM720971 LCD720905:LCI720971 LLZ720905:LME720971 LVV720905:LWA720971 MFR720905:MFW720971 MPN720905:MPS720971 MZJ720905:MZO720971 NJF720905:NJK720971 NTB720905:NTG720971 OCX720905:ODC720971 OMT720905:OMY720971 OWP720905:OWU720971 PGL720905:PGQ720971 PQH720905:PQM720971 QAD720905:QAI720971 QJZ720905:QKE720971 QTV720905:QUA720971 RDR720905:RDW720971 RNN720905:RNS720971 RXJ720905:RXO720971 SHF720905:SHK720971 SRB720905:SRG720971 TAX720905:TBC720971 TKT720905:TKY720971 TUP720905:TUU720971 UEL720905:UEQ720971 UOH720905:UOM720971 UYD720905:UYI720971 VHZ720905:VIE720971 VRV720905:VSA720971 WBR720905:WBW720971 WLN720905:WLS720971 WVJ720905:WVO720971 B786441:G786507 IX786441:JC786507 ST786441:SY786507 ACP786441:ACU786507 AML786441:AMQ786507 AWH786441:AWM786507 BGD786441:BGI786507 BPZ786441:BQE786507 BZV786441:CAA786507 CJR786441:CJW786507 CTN786441:CTS786507 DDJ786441:DDO786507 DNF786441:DNK786507 DXB786441:DXG786507 EGX786441:EHC786507 EQT786441:EQY786507 FAP786441:FAU786507 FKL786441:FKQ786507 FUH786441:FUM786507 GED786441:GEI786507 GNZ786441:GOE786507 GXV786441:GYA786507 HHR786441:HHW786507 HRN786441:HRS786507 IBJ786441:IBO786507 ILF786441:ILK786507 IVB786441:IVG786507 JEX786441:JFC786507 JOT786441:JOY786507 JYP786441:JYU786507 KIL786441:KIQ786507 KSH786441:KSM786507 LCD786441:LCI786507 LLZ786441:LME786507 LVV786441:LWA786507 MFR786441:MFW786507 MPN786441:MPS786507 MZJ786441:MZO786507 NJF786441:NJK786507 NTB786441:NTG786507 OCX786441:ODC786507 OMT786441:OMY786507 OWP786441:OWU786507 PGL786441:PGQ786507 PQH786441:PQM786507 QAD786441:QAI786507 QJZ786441:QKE786507 QTV786441:QUA786507 RDR786441:RDW786507 RNN786441:RNS786507 RXJ786441:RXO786507 SHF786441:SHK786507 SRB786441:SRG786507 TAX786441:TBC786507 TKT786441:TKY786507 TUP786441:TUU786507 UEL786441:UEQ786507 UOH786441:UOM786507 UYD786441:UYI786507 VHZ786441:VIE786507 VRV786441:VSA786507 WBR786441:WBW786507 WLN786441:WLS786507 WVJ786441:WVO786507 B851977:G852043 IX851977:JC852043 ST851977:SY852043 ACP851977:ACU852043 AML851977:AMQ852043 AWH851977:AWM852043 BGD851977:BGI852043 BPZ851977:BQE852043 BZV851977:CAA852043 CJR851977:CJW852043 CTN851977:CTS852043 DDJ851977:DDO852043 DNF851977:DNK852043 DXB851977:DXG852043 EGX851977:EHC852043 EQT851977:EQY852043 FAP851977:FAU852043 FKL851977:FKQ852043 FUH851977:FUM852043 GED851977:GEI852043 GNZ851977:GOE852043 GXV851977:GYA852043 HHR851977:HHW852043 HRN851977:HRS852043 IBJ851977:IBO852043 ILF851977:ILK852043 IVB851977:IVG852043 JEX851977:JFC852043 JOT851977:JOY852043 JYP851977:JYU852043 KIL851977:KIQ852043 KSH851977:KSM852043 LCD851977:LCI852043 LLZ851977:LME852043 LVV851977:LWA852043 MFR851977:MFW852043 MPN851977:MPS852043 MZJ851977:MZO852043 NJF851977:NJK852043 NTB851977:NTG852043 OCX851977:ODC852043 OMT851977:OMY852043 OWP851977:OWU852043 PGL851977:PGQ852043 PQH851977:PQM852043 QAD851977:QAI852043 QJZ851977:QKE852043 QTV851977:QUA852043 RDR851977:RDW852043 RNN851977:RNS852043 RXJ851977:RXO852043 SHF851977:SHK852043 SRB851977:SRG852043 TAX851977:TBC852043 TKT851977:TKY852043 TUP851977:TUU852043 UEL851977:UEQ852043 UOH851977:UOM852043 UYD851977:UYI852043 VHZ851977:VIE852043 VRV851977:VSA852043 WBR851977:WBW852043 WLN851977:WLS852043 WVJ851977:WVO852043 B917513:G917579 IX917513:JC917579 ST917513:SY917579 ACP917513:ACU917579 AML917513:AMQ917579 AWH917513:AWM917579 BGD917513:BGI917579 BPZ917513:BQE917579 BZV917513:CAA917579 CJR917513:CJW917579 CTN917513:CTS917579 DDJ917513:DDO917579 DNF917513:DNK917579 DXB917513:DXG917579 EGX917513:EHC917579 EQT917513:EQY917579 FAP917513:FAU917579 FKL917513:FKQ917579 FUH917513:FUM917579 GED917513:GEI917579 GNZ917513:GOE917579 GXV917513:GYA917579 HHR917513:HHW917579 HRN917513:HRS917579 IBJ917513:IBO917579 ILF917513:ILK917579 IVB917513:IVG917579 JEX917513:JFC917579 JOT917513:JOY917579 JYP917513:JYU917579 KIL917513:KIQ917579 KSH917513:KSM917579 LCD917513:LCI917579 LLZ917513:LME917579 LVV917513:LWA917579 MFR917513:MFW917579 MPN917513:MPS917579 MZJ917513:MZO917579 NJF917513:NJK917579 NTB917513:NTG917579 OCX917513:ODC917579 OMT917513:OMY917579 OWP917513:OWU917579 PGL917513:PGQ917579 PQH917513:PQM917579 QAD917513:QAI917579 QJZ917513:QKE917579 QTV917513:QUA917579 RDR917513:RDW917579 RNN917513:RNS917579 RXJ917513:RXO917579 SHF917513:SHK917579 SRB917513:SRG917579 TAX917513:TBC917579 TKT917513:TKY917579 TUP917513:TUU917579 UEL917513:UEQ917579 UOH917513:UOM917579 UYD917513:UYI917579 VHZ917513:VIE917579 VRV917513:VSA917579 WBR917513:WBW917579 WLN917513:WLS917579 WVJ917513:WVO917579 B983049:G983115 IX983049:JC983115 ST983049:SY983115 ACP983049:ACU983115 AML983049:AMQ983115 AWH983049:AWM983115 BGD983049:BGI983115 BPZ983049:BQE983115 BZV983049:CAA983115 CJR983049:CJW983115 CTN983049:CTS983115 DDJ983049:DDO983115 DNF983049:DNK983115 DXB983049:DXG983115 EGX983049:EHC983115 EQT983049:EQY983115 FAP983049:FAU983115 FKL983049:FKQ983115 FUH983049:FUM983115 GED983049:GEI983115 GNZ983049:GOE983115 GXV983049:GYA983115 HHR983049:HHW983115 HRN983049:HRS983115 IBJ983049:IBO983115 ILF983049:ILK983115 IVB983049:IVG983115 JEX983049:JFC983115 JOT983049:JOY983115 JYP983049:JYU983115 KIL983049:KIQ983115 KSH983049:KSM983115 LCD983049:LCI983115 LLZ983049:LME983115 LVV983049:LWA983115 MFR983049:MFW983115 MPN983049:MPS983115 MZJ983049:MZO983115 NJF983049:NJK983115 NTB983049:NTG983115 OCX983049:ODC983115 OMT983049:OMY983115 OWP983049:OWU983115 PGL983049:PGQ983115 PQH983049:PQM983115 QAD983049:QAI983115 QJZ983049:QKE983115 QTV983049:QUA983115 RDR983049:RDW983115 RNN983049:RNS983115 RXJ983049:RXO983115 SHF983049:SHK983115 SRB983049:SRG983115 TAX983049:TBC983115 TKT983049:TKY983115 TUP983049:TUU983115 UEL983049:UEQ983115 UOH983049:UOM983115 UYD983049:UYI983115 VHZ983049:VIE983115 VRV983049:VSA983115 WBR983049:WBW983115 WLN983049:WLS983115 WVJ983049:WVO983115">
      <formula1>-1.79769313486231E+100</formula1>
      <formula2>1.79769313486231E+100</formula2>
    </dataValidation>
  </dataValidations>
  <pageMargins left="0.70866141732283472" right="0.31496062992125984" top="0.55118110236220474" bottom="0.55118110236220474"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61"/>
  <sheetViews>
    <sheetView zoomScale="80" zoomScaleNormal="80" workbookViewId="0">
      <selection activeCell="KS8" sqref="KS8"/>
    </sheetView>
  </sheetViews>
  <sheetFormatPr baseColWidth="10" defaultColWidth="0.7109375" defaultRowHeight="15" zeroHeight="1" x14ac:dyDescent="0.25"/>
  <cols>
    <col min="1" max="1" width="102.85546875" customWidth="1"/>
    <col min="2" max="6" width="20.7109375" customWidth="1"/>
    <col min="7" max="7" width="17.5703125" customWidth="1"/>
    <col min="8" max="255" width="11.42578125" hidden="1" customWidth="1"/>
  </cols>
  <sheetData>
    <row r="1" spans="1:7" ht="21" x14ac:dyDescent="0.25">
      <c r="A1" s="196" t="s">
        <v>298</v>
      </c>
      <c r="B1" s="193"/>
      <c r="C1" s="193"/>
      <c r="D1" s="193"/>
      <c r="E1" s="193"/>
      <c r="F1" s="193"/>
      <c r="G1" s="193"/>
    </row>
    <row r="2" spans="1:7" x14ac:dyDescent="0.25">
      <c r="A2" s="197" t="s">
        <v>115</v>
      </c>
      <c r="B2" s="197"/>
      <c r="C2" s="197"/>
      <c r="D2" s="197"/>
      <c r="E2" s="197"/>
      <c r="F2" s="197"/>
      <c r="G2" s="197"/>
    </row>
    <row r="3" spans="1:7" x14ac:dyDescent="0.25">
      <c r="A3" s="198" t="s">
        <v>116</v>
      </c>
      <c r="B3" s="198"/>
      <c r="C3" s="198"/>
      <c r="D3" s="198"/>
      <c r="E3" s="198"/>
      <c r="F3" s="198"/>
      <c r="G3" s="198"/>
    </row>
    <row r="4" spans="1:7" x14ac:dyDescent="0.25">
      <c r="A4" s="198" t="s">
        <v>297</v>
      </c>
      <c r="B4" s="198"/>
      <c r="C4" s="198"/>
      <c r="D4" s="198"/>
      <c r="E4" s="198"/>
      <c r="F4" s="198"/>
      <c r="G4" s="198"/>
    </row>
    <row r="5" spans="1:7" x14ac:dyDescent="0.25">
      <c r="A5" s="180" t="s">
        <v>118</v>
      </c>
      <c r="B5" s="181"/>
      <c r="C5" s="181"/>
      <c r="D5" s="181"/>
      <c r="E5" s="181"/>
      <c r="F5" s="181"/>
      <c r="G5" s="182"/>
    </row>
    <row r="6" spans="1:7" x14ac:dyDescent="0.25">
      <c r="A6" s="191" t="s">
        <v>119</v>
      </c>
      <c r="B6" s="191"/>
      <c r="C6" s="191"/>
      <c r="D6" s="191"/>
      <c r="E6" s="191"/>
      <c r="F6" s="191"/>
      <c r="G6" s="191"/>
    </row>
    <row r="7" spans="1:7" x14ac:dyDescent="0.25">
      <c r="A7" s="194" t="s">
        <v>143</v>
      </c>
      <c r="B7" s="194" t="s">
        <v>121</v>
      </c>
      <c r="C7" s="194"/>
      <c r="D7" s="194"/>
      <c r="E7" s="194"/>
      <c r="F7" s="194"/>
      <c r="G7" s="195" t="s">
        <v>122</v>
      </c>
    </row>
    <row r="8" spans="1:7" ht="30" x14ac:dyDescent="0.25">
      <c r="A8" s="194"/>
      <c r="B8" s="47" t="s">
        <v>123</v>
      </c>
      <c r="C8" s="47" t="s">
        <v>296</v>
      </c>
      <c r="D8" s="47" t="s">
        <v>145</v>
      </c>
      <c r="E8" s="47" t="s">
        <v>28</v>
      </c>
      <c r="F8" s="47" t="s">
        <v>295</v>
      </c>
      <c r="G8" s="194"/>
    </row>
    <row r="9" spans="1:7" x14ac:dyDescent="0.25">
      <c r="A9" s="49" t="s">
        <v>294</v>
      </c>
      <c r="B9" s="76">
        <f t="shared" ref="B9:G9" si="0">SUM(B10,B18,B28,B38,B48,B58,B62,B70,B74)</f>
        <v>10597201604</v>
      </c>
      <c r="C9" s="76">
        <f t="shared" si="0"/>
        <v>1341561332.4300001</v>
      </c>
      <c r="D9" s="76">
        <f t="shared" si="0"/>
        <v>11938762936.43</v>
      </c>
      <c r="E9" s="76">
        <f t="shared" si="0"/>
        <v>11475848604.639999</v>
      </c>
      <c r="F9" s="76">
        <f t="shared" si="0"/>
        <v>11430622728.68</v>
      </c>
      <c r="G9" s="76">
        <f t="shared" si="0"/>
        <v>462914331.79000008</v>
      </c>
    </row>
    <row r="10" spans="1:7" x14ac:dyDescent="0.25">
      <c r="A10" s="51" t="s">
        <v>291</v>
      </c>
      <c r="B10" s="79">
        <f t="shared" ref="B10:G10" si="1">SUM(B11:B17)</f>
        <v>2369572945</v>
      </c>
      <c r="C10" s="79">
        <f t="shared" si="1"/>
        <v>-12028390.419999998</v>
      </c>
      <c r="D10" s="79">
        <f t="shared" si="1"/>
        <v>2357544554.5800004</v>
      </c>
      <c r="E10" s="79">
        <f t="shared" si="1"/>
        <v>2211779322.9100003</v>
      </c>
      <c r="F10" s="79">
        <f t="shared" si="1"/>
        <v>2211779322.9100003</v>
      </c>
      <c r="G10" s="79">
        <f t="shared" si="1"/>
        <v>145765231.67000014</v>
      </c>
    </row>
    <row r="11" spans="1:7" x14ac:dyDescent="0.25">
      <c r="A11" s="53" t="s">
        <v>290</v>
      </c>
      <c r="B11" s="79">
        <v>1164646111</v>
      </c>
      <c r="C11" s="79">
        <v>-12438894.359999999</v>
      </c>
      <c r="D11" s="79">
        <v>1152207216.6400001</v>
      </c>
      <c r="E11" s="79">
        <v>1140526262.25</v>
      </c>
      <c r="F11" s="79">
        <v>1140526262.25</v>
      </c>
      <c r="G11" s="79">
        <f t="shared" ref="G11:G17" si="2">D11-E11</f>
        <v>11680954.390000105</v>
      </c>
    </row>
    <row r="12" spans="1:7" x14ac:dyDescent="0.25">
      <c r="A12" s="53" t="s">
        <v>289</v>
      </c>
      <c r="B12" s="79">
        <v>65428112</v>
      </c>
      <c r="C12" s="79">
        <v>425098.56</v>
      </c>
      <c r="D12" s="79">
        <v>65853210.560000002</v>
      </c>
      <c r="E12" s="79">
        <v>58430497.060000002</v>
      </c>
      <c r="F12" s="79">
        <v>58430497.060000002</v>
      </c>
      <c r="G12" s="79">
        <f t="shared" si="2"/>
        <v>7422713.5</v>
      </c>
    </row>
    <row r="13" spans="1:7" x14ac:dyDescent="0.25">
      <c r="A13" s="53" t="s">
        <v>288</v>
      </c>
      <c r="B13" s="79">
        <v>585442185</v>
      </c>
      <c r="C13" s="79">
        <v>-16993845.25</v>
      </c>
      <c r="D13" s="79">
        <v>568448339.75</v>
      </c>
      <c r="E13" s="79">
        <v>526151912</v>
      </c>
      <c r="F13" s="79">
        <v>526151912</v>
      </c>
      <c r="G13" s="79">
        <f t="shared" si="2"/>
        <v>42296427.75</v>
      </c>
    </row>
    <row r="14" spans="1:7" x14ac:dyDescent="0.25">
      <c r="A14" s="53" t="s">
        <v>287</v>
      </c>
      <c r="B14" s="79">
        <v>548716061</v>
      </c>
      <c r="C14" s="79">
        <v>-9854688.1699999999</v>
      </c>
      <c r="D14" s="79">
        <v>538861372.83000004</v>
      </c>
      <c r="E14" s="79">
        <v>459336712.80000001</v>
      </c>
      <c r="F14" s="79">
        <v>459336712.80000001</v>
      </c>
      <c r="G14" s="79">
        <f t="shared" si="2"/>
        <v>79524660.030000031</v>
      </c>
    </row>
    <row r="15" spans="1:7" x14ac:dyDescent="0.25">
      <c r="A15" s="53" t="s">
        <v>286</v>
      </c>
      <c r="B15" s="79">
        <v>0</v>
      </c>
      <c r="C15" s="79">
        <v>27333938.800000001</v>
      </c>
      <c r="D15" s="79">
        <v>27333938.800000001</v>
      </c>
      <c r="E15" s="79">
        <v>27333938.800000001</v>
      </c>
      <c r="F15" s="79">
        <v>27333938.800000001</v>
      </c>
      <c r="G15" s="79">
        <f t="shared" si="2"/>
        <v>0</v>
      </c>
    </row>
    <row r="16" spans="1:7" x14ac:dyDescent="0.25">
      <c r="A16" s="53" t="s">
        <v>285</v>
      </c>
      <c r="B16" s="79">
        <v>5340476</v>
      </c>
      <c r="C16" s="79">
        <v>-500000</v>
      </c>
      <c r="D16" s="79">
        <v>4840476</v>
      </c>
      <c r="E16" s="79">
        <v>0</v>
      </c>
      <c r="F16" s="79">
        <v>0</v>
      </c>
      <c r="G16" s="79">
        <f t="shared" si="2"/>
        <v>4840476</v>
      </c>
    </row>
    <row r="17" spans="1:7" x14ac:dyDescent="0.25">
      <c r="A17" s="53" t="s">
        <v>284</v>
      </c>
      <c r="B17" s="79">
        <v>0</v>
      </c>
      <c r="C17" s="79">
        <v>0</v>
      </c>
      <c r="D17" s="79">
        <v>0</v>
      </c>
      <c r="E17" s="79">
        <v>0</v>
      </c>
      <c r="F17" s="79">
        <v>0</v>
      </c>
      <c r="G17" s="79">
        <f t="shared" si="2"/>
        <v>0</v>
      </c>
    </row>
    <row r="18" spans="1:7" x14ac:dyDescent="0.25">
      <c r="A18" s="51" t="s">
        <v>283</v>
      </c>
      <c r="B18" s="79">
        <f t="shared" ref="B18:G18" si="3">SUM(B19:B27)</f>
        <v>345701292</v>
      </c>
      <c r="C18" s="79">
        <f t="shared" si="3"/>
        <v>94960596.279999986</v>
      </c>
      <c r="D18" s="79">
        <f t="shared" si="3"/>
        <v>440661888.28000009</v>
      </c>
      <c r="E18" s="79">
        <f t="shared" si="3"/>
        <v>423088893.06999999</v>
      </c>
      <c r="F18" s="79">
        <f t="shared" si="3"/>
        <v>403982905.83000004</v>
      </c>
      <c r="G18" s="79">
        <f t="shared" si="3"/>
        <v>17572995.210000034</v>
      </c>
    </row>
    <row r="19" spans="1:7" x14ac:dyDescent="0.25">
      <c r="A19" s="53" t="s">
        <v>282</v>
      </c>
      <c r="B19" s="79">
        <v>81028542</v>
      </c>
      <c r="C19" s="79">
        <v>43627416.43</v>
      </c>
      <c r="D19" s="79">
        <v>124655958.43000001</v>
      </c>
      <c r="E19" s="79">
        <v>115041771.56999999</v>
      </c>
      <c r="F19" s="79">
        <v>114836718.37</v>
      </c>
      <c r="G19" s="79">
        <f t="shared" ref="G19:G27" si="4">D19-E19</f>
        <v>9614186.8600000143</v>
      </c>
    </row>
    <row r="20" spans="1:7" x14ac:dyDescent="0.25">
      <c r="A20" s="53" t="s">
        <v>281</v>
      </c>
      <c r="B20" s="79">
        <v>48216811</v>
      </c>
      <c r="C20" s="79">
        <v>7395148.3399999999</v>
      </c>
      <c r="D20" s="79">
        <v>55611959.340000004</v>
      </c>
      <c r="E20" s="79">
        <v>54340361.439999998</v>
      </c>
      <c r="F20" s="79">
        <v>54340361.439999998</v>
      </c>
      <c r="G20" s="79">
        <f t="shared" si="4"/>
        <v>1271597.900000006</v>
      </c>
    </row>
    <row r="21" spans="1:7" x14ac:dyDescent="0.25">
      <c r="A21" s="53" t="s">
        <v>280</v>
      </c>
      <c r="B21" s="79">
        <v>744019</v>
      </c>
      <c r="C21" s="79">
        <v>-742764.23</v>
      </c>
      <c r="D21" s="79">
        <v>1254.77</v>
      </c>
      <c r="E21" s="79">
        <v>1254.77</v>
      </c>
      <c r="F21" s="79">
        <v>1254.77</v>
      </c>
      <c r="G21" s="79">
        <f t="shared" si="4"/>
        <v>0</v>
      </c>
    </row>
    <row r="22" spans="1:7" x14ac:dyDescent="0.25">
      <c r="A22" s="53" t="s">
        <v>279</v>
      </c>
      <c r="B22" s="79">
        <v>5667811</v>
      </c>
      <c r="C22" s="79">
        <v>8600690.3399999999</v>
      </c>
      <c r="D22" s="79">
        <v>14268501.34</v>
      </c>
      <c r="E22" s="79">
        <v>14163623.92</v>
      </c>
      <c r="F22" s="79">
        <v>14163623.92</v>
      </c>
      <c r="G22" s="79">
        <f t="shared" si="4"/>
        <v>104877.41999999993</v>
      </c>
    </row>
    <row r="23" spans="1:7" x14ac:dyDescent="0.25">
      <c r="A23" s="53" t="s">
        <v>278</v>
      </c>
      <c r="B23" s="79">
        <v>47590235</v>
      </c>
      <c r="C23" s="79">
        <v>29909980.719999999</v>
      </c>
      <c r="D23" s="79">
        <v>77500215.719999999</v>
      </c>
      <c r="E23" s="79">
        <v>76555757.530000001</v>
      </c>
      <c r="F23" s="79">
        <v>57654823.490000002</v>
      </c>
      <c r="G23" s="79">
        <f t="shared" si="4"/>
        <v>944458.18999999762</v>
      </c>
    </row>
    <row r="24" spans="1:7" x14ac:dyDescent="0.25">
      <c r="A24" s="53" t="s">
        <v>277</v>
      </c>
      <c r="B24" s="79">
        <v>140253990</v>
      </c>
      <c r="C24" s="79">
        <v>789401.24</v>
      </c>
      <c r="D24" s="79">
        <v>141043391.24000001</v>
      </c>
      <c r="E24" s="79">
        <v>137488726.56999999</v>
      </c>
      <c r="F24" s="79">
        <v>137488726.56999999</v>
      </c>
      <c r="G24" s="79">
        <f t="shared" si="4"/>
        <v>3554664.6700000167</v>
      </c>
    </row>
    <row r="25" spans="1:7" x14ac:dyDescent="0.25">
      <c r="A25" s="53" t="s">
        <v>276</v>
      </c>
      <c r="B25" s="79">
        <v>4421289</v>
      </c>
      <c r="C25" s="79">
        <v>1043642.87</v>
      </c>
      <c r="D25" s="79">
        <v>5464931.8700000001</v>
      </c>
      <c r="E25" s="79">
        <v>5105104.76</v>
      </c>
      <c r="F25" s="79">
        <v>5105104.76</v>
      </c>
      <c r="G25" s="79">
        <f t="shared" si="4"/>
        <v>359827.11000000034</v>
      </c>
    </row>
    <row r="26" spans="1:7" x14ac:dyDescent="0.25">
      <c r="A26" s="53" t="s">
        <v>275</v>
      </c>
      <c r="B26" s="79">
        <v>332690</v>
      </c>
      <c r="C26" s="79">
        <v>589181.66</v>
      </c>
      <c r="D26" s="79">
        <v>921871.66</v>
      </c>
      <c r="E26" s="79">
        <v>444181.66</v>
      </c>
      <c r="F26" s="79">
        <v>444181.66</v>
      </c>
      <c r="G26" s="79">
        <f t="shared" si="4"/>
        <v>477690.00000000006</v>
      </c>
    </row>
    <row r="27" spans="1:7" x14ac:dyDescent="0.25">
      <c r="A27" s="53" t="s">
        <v>274</v>
      </c>
      <c r="B27" s="79">
        <v>17445905</v>
      </c>
      <c r="C27" s="79">
        <v>3747898.91</v>
      </c>
      <c r="D27" s="79">
        <v>21193803.91</v>
      </c>
      <c r="E27" s="79">
        <v>19948110.850000001</v>
      </c>
      <c r="F27" s="79">
        <v>19948110.850000001</v>
      </c>
      <c r="G27" s="79">
        <f t="shared" si="4"/>
        <v>1245693.0599999987</v>
      </c>
    </row>
    <row r="28" spans="1:7" x14ac:dyDescent="0.25">
      <c r="A28" s="51" t="s">
        <v>273</v>
      </c>
      <c r="B28" s="79">
        <f t="shared" ref="B28:G28" si="5">SUM(B29:B37)</f>
        <v>929174333</v>
      </c>
      <c r="C28" s="79">
        <f t="shared" si="5"/>
        <v>66365881.020000003</v>
      </c>
      <c r="D28" s="79">
        <f t="shared" si="5"/>
        <v>995540214.01999986</v>
      </c>
      <c r="E28" s="79">
        <f t="shared" si="5"/>
        <v>885654815.13000011</v>
      </c>
      <c r="F28" s="79">
        <f t="shared" si="5"/>
        <v>874235402.85000014</v>
      </c>
      <c r="G28" s="79">
        <f t="shared" si="5"/>
        <v>109885398.89</v>
      </c>
    </row>
    <row r="29" spans="1:7" x14ac:dyDescent="0.25">
      <c r="A29" s="53" t="s">
        <v>272</v>
      </c>
      <c r="B29" s="79">
        <v>67400713</v>
      </c>
      <c r="C29" s="79">
        <v>1263093.05</v>
      </c>
      <c r="D29" s="79">
        <v>68663806.049999997</v>
      </c>
      <c r="E29" s="79">
        <v>63543248.439999998</v>
      </c>
      <c r="F29" s="79">
        <v>63412873.310000002</v>
      </c>
      <c r="G29" s="79">
        <f t="shared" ref="G29:G37" si="6">D29-E29</f>
        <v>5120557.6099999994</v>
      </c>
    </row>
    <row r="30" spans="1:7" x14ac:dyDescent="0.25">
      <c r="A30" s="53" t="s">
        <v>271</v>
      </c>
      <c r="B30" s="79">
        <v>121707962</v>
      </c>
      <c r="C30" s="79">
        <v>-6520085.9900000002</v>
      </c>
      <c r="D30" s="79">
        <v>115187876.01000001</v>
      </c>
      <c r="E30" s="79">
        <v>112921005.72</v>
      </c>
      <c r="F30" s="79">
        <v>112921005.72</v>
      </c>
      <c r="G30" s="79">
        <f t="shared" si="6"/>
        <v>2266870.2900000066</v>
      </c>
    </row>
    <row r="31" spans="1:7" x14ac:dyDescent="0.25">
      <c r="A31" s="53" t="s">
        <v>270</v>
      </c>
      <c r="B31" s="79">
        <v>153317891</v>
      </c>
      <c r="C31" s="79">
        <v>60888361.219999999</v>
      </c>
      <c r="D31" s="79">
        <v>214206252.22</v>
      </c>
      <c r="E31" s="79">
        <v>207293546.06</v>
      </c>
      <c r="F31" s="79">
        <v>207293546.06</v>
      </c>
      <c r="G31" s="79">
        <f t="shared" si="6"/>
        <v>6912706.1599999964</v>
      </c>
    </row>
    <row r="32" spans="1:7" x14ac:dyDescent="0.25">
      <c r="A32" s="53" t="s">
        <v>269</v>
      </c>
      <c r="B32" s="79">
        <v>39997947</v>
      </c>
      <c r="C32" s="79">
        <v>6779733.8899999997</v>
      </c>
      <c r="D32" s="79">
        <v>46777680.890000001</v>
      </c>
      <c r="E32" s="79">
        <v>39539449.049999997</v>
      </c>
      <c r="F32" s="79">
        <v>39539449.049999997</v>
      </c>
      <c r="G32" s="79">
        <f t="shared" si="6"/>
        <v>7238231.8400000036</v>
      </c>
    </row>
    <row r="33" spans="1:7" x14ac:dyDescent="0.25">
      <c r="A33" s="53" t="s">
        <v>268</v>
      </c>
      <c r="B33" s="79">
        <v>137694850</v>
      </c>
      <c r="C33" s="79">
        <v>21933906.219999999</v>
      </c>
      <c r="D33" s="79">
        <v>159628756.22</v>
      </c>
      <c r="E33" s="79">
        <v>110980703.64</v>
      </c>
      <c r="F33" s="79">
        <v>109998599.26000001</v>
      </c>
      <c r="G33" s="79">
        <f t="shared" si="6"/>
        <v>48648052.579999998</v>
      </c>
    </row>
    <row r="34" spans="1:7" x14ac:dyDescent="0.25">
      <c r="A34" s="53" t="s">
        <v>267</v>
      </c>
      <c r="B34" s="79">
        <v>180053830</v>
      </c>
      <c r="C34" s="79">
        <v>33348846.73</v>
      </c>
      <c r="D34" s="79">
        <v>213402676.72999999</v>
      </c>
      <c r="E34" s="79">
        <v>210908662.77000001</v>
      </c>
      <c r="F34" s="79">
        <v>210908662.77000001</v>
      </c>
      <c r="G34" s="79">
        <f t="shared" si="6"/>
        <v>2494013.9599999785</v>
      </c>
    </row>
    <row r="35" spans="1:7" x14ac:dyDescent="0.25">
      <c r="A35" s="53" t="s">
        <v>266</v>
      </c>
      <c r="B35" s="79">
        <v>16848313</v>
      </c>
      <c r="C35" s="79">
        <v>-7637879.9400000004</v>
      </c>
      <c r="D35" s="79">
        <v>9210433.0600000005</v>
      </c>
      <c r="E35" s="79">
        <v>8293815.25</v>
      </c>
      <c r="F35" s="79">
        <v>8293815.25</v>
      </c>
      <c r="G35" s="79">
        <f t="shared" si="6"/>
        <v>916617.81000000052</v>
      </c>
    </row>
    <row r="36" spans="1:7" x14ac:dyDescent="0.25">
      <c r="A36" s="53" t="s">
        <v>265</v>
      </c>
      <c r="B36" s="79">
        <v>75590344</v>
      </c>
      <c r="C36" s="79">
        <v>-25980426.199999999</v>
      </c>
      <c r="D36" s="79">
        <v>49609917.799999997</v>
      </c>
      <c r="E36" s="79">
        <v>43300807.979999997</v>
      </c>
      <c r="F36" s="79">
        <v>43300807.979999997</v>
      </c>
      <c r="G36" s="79">
        <f t="shared" si="6"/>
        <v>6309109.8200000003</v>
      </c>
    </row>
    <row r="37" spans="1:7" x14ac:dyDescent="0.25">
      <c r="A37" s="53" t="s">
        <v>264</v>
      </c>
      <c r="B37" s="79">
        <v>136562483</v>
      </c>
      <c r="C37" s="79">
        <v>-17709667.960000001</v>
      </c>
      <c r="D37" s="79">
        <v>118852815.04000001</v>
      </c>
      <c r="E37" s="79">
        <v>88873576.219999999</v>
      </c>
      <c r="F37" s="79">
        <v>78566643.450000003</v>
      </c>
      <c r="G37" s="79">
        <f t="shared" si="6"/>
        <v>29979238.820000008</v>
      </c>
    </row>
    <row r="38" spans="1:7" x14ac:dyDescent="0.25">
      <c r="A38" s="51" t="s">
        <v>263</v>
      </c>
      <c r="B38" s="79">
        <f t="shared" ref="B38:G38" si="7">SUM(B39:B47)</f>
        <v>3807854993</v>
      </c>
      <c r="C38" s="79">
        <f t="shared" si="7"/>
        <v>440652070.50999999</v>
      </c>
      <c r="D38" s="79">
        <f t="shared" si="7"/>
        <v>4248507063.5100002</v>
      </c>
      <c r="E38" s="79">
        <f t="shared" si="7"/>
        <v>4206205966.1800003</v>
      </c>
      <c r="F38" s="79">
        <f t="shared" si="7"/>
        <v>4204780286.9500003</v>
      </c>
      <c r="G38" s="79">
        <f t="shared" si="7"/>
        <v>42301097.329999864</v>
      </c>
    </row>
    <row r="39" spans="1:7" x14ac:dyDescent="0.25">
      <c r="A39" s="53" t="s">
        <v>262</v>
      </c>
      <c r="B39" s="79">
        <v>996368321</v>
      </c>
      <c r="C39" s="79">
        <v>48186117.149999999</v>
      </c>
      <c r="D39" s="79">
        <v>1044554438.15</v>
      </c>
      <c r="E39" s="79">
        <v>1044176619.92</v>
      </c>
      <c r="F39" s="79">
        <v>1044176619.92</v>
      </c>
      <c r="G39" s="79">
        <f t="shared" ref="G39:G47" si="8">D39-E39</f>
        <v>377818.23000001907</v>
      </c>
    </row>
    <row r="40" spans="1:7" x14ac:dyDescent="0.25">
      <c r="A40" s="53" t="s">
        <v>261</v>
      </c>
      <c r="B40" s="79">
        <v>2384543870</v>
      </c>
      <c r="C40" s="79">
        <v>257007986.81</v>
      </c>
      <c r="D40" s="79">
        <v>2641551856.8099999</v>
      </c>
      <c r="E40" s="79">
        <v>2611422719.4000001</v>
      </c>
      <c r="F40" s="79">
        <v>2609997040.1700001</v>
      </c>
      <c r="G40" s="79">
        <f t="shared" si="8"/>
        <v>30129137.409999847</v>
      </c>
    </row>
    <row r="41" spans="1:7" x14ac:dyDescent="0.25">
      <c r="A41" s="53" t="s">
        <v>260</v>
      </c>
      <c r="B41" s="79">
        <v>60000000</v>
      </c>
      <c r="C41" s="79">
        <v>1962926.21</v>
      </c>
      <c r="D41" s="79">
        <v>61962926.210000001</v>
      </c>
      <c r="E41" s="79">
        <v>61962926.210000001</v>
      </c>
      <c r="F41" s="79">
        <v>61962926.210000001</v>
      </c>
      <c r="G41" s="79">
        <f t="shared" si="8"/>
        <v>0</v>
      </c>
    </row>
    <row r="42" spans="1:7" x14ac:dyDescent="0.25">
      <c r="A42" s="53" t="s">
        <v>259</v>
      </c>
      <c r="B42" s="79">
        <v>318671806</v>
      </c>
      <c r="C42" s="79">
        <v>133195040.34</v>
      </c>
      <c r="D42" s="79">
        <v>451866846.33999997</v>
      </c>
      <c r="E42" s="79">
        <v>441192700.64999998</v>
      </c>
      <c r="F42" s="79">
        <v>441192700.64999998</v>
      </c>
      <c r="G42" s="79">
        <f t="shared" si="8"/>
        <v>10674145.689999998</v>
      </c>
    </row>
    <row r="43" spans="1:7" x14ac:dyDescent="0.25">
      <c r="A43" s="53" t="s">
        <v>258</v>
      </c>
      <c r="B43" s="79">
        <v>0</v>
      </c>
      <c r="C43" s="79">
        <v>0</v>
      </c>
      <c r="D43" s="79">
        <v>0</v>
      </c>
      <c r="E43" s="79">
        <v>0</v>
      </c>
      <c r="F43" s="79">
        <v>0</v>
      </c>
      <c r="G43" s="79">
        <f t="shared" si="8"/>
        <v>0</v>
      </c>
    </row>
    <row r="44" spans="1:7" x14ac:dyDescent="0.25">
      <c r="A44" s="53" t="s">
        <v>257</v>
      </c>
      <c r="B44" s="79">
        <v>47151000</v>
      </c>
      <c r="C44" s="79">
        <v>300000</v>
      </c>
      <c r="D44" s="79">
        <v>47451000</v>
      </c>
      <c r="E44" s="79">
        <v>47451000</v>
      </c>
      <c r="F44" s="79">
        <v>47451000</v>
      </c>
      <c r="G44" s="79">
        <f t="shared" si="8"/>
        <v>0</v>
      </c>
    </row>
    <row r="45" spans="1:7" x14ac:dyDescent="0.25">
      <c r="A45" s="53" t="s">
        <v>256</v>
      </c>
      <c r="B45" s="79">
        <v>1119996</v>
      </c>
      <c r="C45" s="79">
        <v>0</v>
      </c>
      <c r="D45" s="79">
        <v>1119996</v>
      </c>
      <c r="E45" s="79">
        <v>0</v>
      </c>
      <c r="F45" s="79">
        <v>0</v>
      </c>
      <c r="G45" s="79">
        <f t="shared" si="8"/>
        <v>1119996</v>
      </c>
    </row>
    <row r="46" spans="1:7" x14ac:dyDescent="0.25">
      <c r="A46" s="53" t="s">
        <v>255</v>
      </c>
      <c r="B46" s="79">
        <v>0</v>
      </c>
      <c r="C46" s="79">
        <v>0</v>
      </c>
      <c r="D46" s="79">
        <v>0</v>
      </c>
      <c r="E46" s="79">
        <v>0</v>
      </c>
      <c r="F46" s="79">
        <v>0</v>
      </c>
      <c r="G46" s="79">
        <f t="shared" si="8"/>
        <v>0</v>
      </c>
    </row>
    <row r="47" spans="1:7" x14ac:dyDescent="0.25">
      <c r="A47" s="53" t="s">
        <v>254</v>
      </c>
      <c r="B47" s="79">
        <v>0</v>
      </c>
      <c r="C47" s="79">
        <v>0</v>
      </c>
      <c r="D47" s="79">
        <v>0</v>
      </c>
      <c r="E47" s="79">
        <v>0</v>
      </c>
      <c r="F47" s="79">
        <v>0</v>
      </c>
      <c r="G47" s="79">
        <f t="shared" si="8"/>
        <v>0</v>
      </c>
    </row>
    <row r="48" spans="1:7" x14ac:dyDescent="0.25">
      <c r="A48" s="51" t="s">
        <v>253</v>
      </c>
      <c r="B48" s="79">
        <f t="shared" ref="B48:G48" si="9">SUM(B49:B57)</f>
        <v>6755129</v>
      </c>
      <c r="C48" s="79">
        <f t="shared" si="9"/>
        <v>23008703.960000001</v>
      </c>
      <c r="D48" s="79">
        <f t="shared" si="9"/>
        <v>29763832.960000001</v>
      </c>
      <c r="E48" s="79">
        <f t="shared" si="9"/>
        <v>27571008.789999999</v>
      </c>
      <c r="F48" s="79">
        <f t="shared" si="9"/>
        <v>27071009.579999998</v>
      </c>
      <c r="G48" s="79">
        <f t="shared" si="9"/>
        <v>2192824.1700000013</v>
      </c>
    </row>
    <row r="49" spans="1:7" x14ac:dyDescent="0.25">
      <c r="A49" s="53" t="s">
        <v>252</v>
      </c>
      <c r="B49" s="79">
        <v>2561029</v>
      </c>
      <c r="C49" s="79">
        <v>11132338.09</v>
      </c>
      <c r="D49" s="79">
        <v>13693367.09</v>
      </c>
      <c r="E49" s="79">
        <v>13197707.029999999</v>
      </c>
      <c r="F49" s="79">
        <v>12697707.82</v>
      </c>
      <c r="G49" s="79">
        <f t="shared" ref="G49:G57" si="10">D49-E49</f>
        <v>495660.06000000052</v>
      </c>
    </row>
    <row r="50" spans="1:7" x14ac:dyDescent="0.25">
      <c r="A50" s="53" t="s">
        <v>251</v>
      </c>
      <c r="B50" s="79">
        <v>30000</v>
      </c>
      <c r="C50" s="79">
        <v>792412.92</v>
      </c>
      <c r="D50" s="79">
        <v>822412.92</v>
      </c>
      <c r="E50" s="79">
        <v>748215.7</v>
      </c>
      <c r="F50" s="79">
        <v>748215.7</v>
      </c>
      <c r="G50" s="79">
        <f t="shared" si="10"/>
        <v>74197.220000000088</v>
      </c>
    </row>
    <row r="51" spans="1:7" x14ac:dyDescent="0.25">
      <c r="A51" s="53" t="s">
        <v>250</v>
      </c>
      <c r="B51" s="79">
        <v>0</v>
      </c>
      <c r="C51" s="79">
        <v>59698.32</v>
      </c>
      <c r="D51" s="79">
        <v>59698.32</v>
      </c>
      <c r="E51" s="79">
        <v>59698.32</v>
      </c>
      <c r="F51" s="79">
        <v>59698.32</v>
      </c>
      <c r="G51" s="79">
        <f t="shared" si="10"/>
        <v>0</v>
      </c>
    </row>
    <row r="52" spans="1:7" x14ac:dyDescent="0.25">
      <c r="A52" s="53" t="s">
        <v>249</v>
      </c>
      <c r="B52" s="79">
        <v>3820000</v>
      </c>
      <c r="C52" s="79">
        <v>8129661.0800000001</v>
      </c>
      <c r="D52" s="79">
        <v>11949661.08</v>
      </c>
      <c r="E52" s="79">
        <v>10556344.35</v>
      </c>
      <c r="F52" s="79">
        <v>10556344.35</v>
      </c>
      <c r="G52" s="79">
        <f t="shared" si="10"/>
        <v>1393316.7300000004</v>
      </c>
    </row>
    <row r="53" spans="1:7" x14ac:dyDescent="0.25">
      <c r="A53" s="53" t="s">
        <v>248</v>
      </c>
      <c r="B53" s="79">
        <v>0</v>
      </c>
      <c r="C53" s="79">
        <v>0</v>
      </c>
      <c r="D53" s="79">
        <v>0</v>
      </c>
      <c r="E53" s="79">
        <v>0</v>
      </c>
      <c r="F53" s="79">
        <v>0</v>
      </c>
      <c r="G53" s="79">
        <f t="shared" si="10"/>
        <v>0</v>
      </c>
    </row>
    <row r="54" spans="1:7" x14ac:dyDescent="0.25">
      <c r="A54" s="53" t="s">
        <v>247</v>
      </c>
      <c r="B54" s="79">
        <v>0</v>
      </c>
      <c r="C54" s="79">
        <v>770983.59</v>
      </c>
      <c r="D54" s="79">
        <v>770983.59</v>
      </c>
      <c r="E54" s="79">
        <v>541338.06999999995</v>
      </c>
      <c r="F54" s="79">
        <v>541338.06999999995</v>
      </c>
      <c r="G54" s="79">
        <f t="shared" si="10"/>
        <v>229645.52000000002</v>
      </c>
    </row>
    <row r="55" spans="1:7" x14ac:dyDescent="0.25">
      <c r="A55" s="53" t="s">
        <v>246</v>
      </c>
      <c r="B55" s="79">
        <v>0</v>
      </c>
      <c r="C55" s="79">
        <v>0</v>
      </c>
      <c r="D55" s="79">
        <v>0</v>
      </c>
      <c r="E55" s="79">
        <v>0</v>
      </c>
      <c r="F55" s="79">
        <v>0</v>
      </c>
      <c r="G55" s="79">
        <f t="shared" si="10"/>
        <v>0</v>
      </c>
    </row>
    <row r="56" spans="1:7" x14ac:dyDescent="0.25">
      <c r="A56" s="53" t="s">
        <v>245</v>
      </c>
      <c r="B56" s="79">
        <v>0</v>
      </c>
      <c r="C56" s="79">
        <v>0</v>
      </c>
      <c r="D56" s="79">
        <v>0</v>
      </c>
      <c r="E56" s="79">
        <v>0</v>
      </c>
      <c r="F56" s="79">
        <v>0</v>
      </c>
      <c r="G56" s="79">
        <f t="shared" si="10"/>
        <v>0</v>
      </c>
    </row>
    <row r="57" spans="1:7" x14ac:dyDescent="0.25">
      <c r="A57" s="53" t="s">
        <v>244</v>
      </c>
      <c r="B57" s="79">
        <v>344100</v>
      </c>
      <c r="C57" s="79">
        <v>2123609.96</v>
      </c>
      <c r="D57" s="79">
        <v>2467709.96</v>
      </c>
      <c r="E57" s="79">
        <v>2467705.3199999998</v>
      </c>
      <c r="F57" s="79">
        <v>2467705.3199999998</v>
      </c>
      <c r="G57" s="79">
        <f t="shared" si="10"/>
        <v>4.6400000001303852</v>
      </c>
    </row>
    <row r="58" spans="1:7" x14ac:dyDescent="0.25">
      <c r="A58" s="51" t="s">
        <v>243</v>
      </c>
      <c r="B58" s="79">
        <f t="shared" ref="B58:G58" si="11">SUM(B59:B61)</f>
        <v>42624092</v>
      </c>
      <c r="C58" s="79">
        <f t="shared" si="11"/>
        <v>451570460.63</v>
      </c>
      <c r="D58" s="79">
        <f t="shared" si="11"/>
        <v>494194552.63</v>
      </c>
      <c r="E58" s="79">
        <f t="shared" si="11"/>
        <v>437489255.19</v>
      </c>
      <c r="F58" s="79">
        <f t="shared" si="11"/>
        <v>437489255.19</v>
      </c>
      <c r="G58" s="79">
        <f t="shared" si="11"/>
        <v>56705297.439999998</v>
      </c>
    </row>
    <row r="59" spans="1:7" x14ac:dyDescent="0.25">
      <c r="A59" s="53" t="s">
        <v>242</v>
      </c>
      <c r="B59" s="79">
        <v>42624092</v>
      </c>
      <c r="C59" s="79">
        <v>450838531.58999997</v>
      </c>
      <c r="D59" s="79">
        <v>493462623.58999997</v>
      </c>
      <c r="E59" s="79">
        <v>436757326.14999998</v>
      </c>
      <c r="F59" s="79">
        <v>436757326.14999998</v>
      </c>
      <c r="G59" s="79">
        <f t="shared" ref="G59:G69" si="12">D59-E59</f>
        <v>56705297.439999998</v>
      </c>
    </row>
    <row r="60" spans="1:7" x14ac:dyDescent="0.25">
      <c r="A60" s="53" t="s">
        <v>241</v>
      </c>
      <c r="B60" s="79">
        <v>0</v>
      </c>
      <c r="C60" s="79">
        <v>731929.04</v>
      </c>
      <c r="D60" s="79">
        <v>731929.04</v>
      </c>
      <c r="E60" s="79">
        <v>731929.04</v>
      </c>
      <c r="F60" s="79">
        <v>731929.04</v>
      </c>
      <c r="G60" s="79">
        <f t="shared" si="12"/>
        <v>0</v>
      </c>
    </row>
    <row r="61" spans="1:7" x14ac:dyDescent="0.25">
      <c r="A61" s="53" t="s">
        <v>240</v>
      </c>
      <c r="B61" s="79">
        <v>0</v>
      </c>
      <c r="C61" s="79">
        <v>0</v>
      </c>
      <c r="D61" s="79">
        <v>0</v>
      </c>
      <c r="E61" s="79">
        <v>0</v>
      </c>
      <c r="F61" s="79">
        <v>0</v>
      </c>
      <c r="G61" s="79">
        <f t="shared" si="12"/>
        <v>0</v>
      </c>
    </row>
    <row r="62" spans="1:7" x14ac:dyDescent="0.25">
      <c r="A62" s="51" t="s">
        <v>239</v>
      </c>
      <c r="B62" s="79">
        <f>SUM(B63:B67,B68:B69)</f>
        <v>13488631</v>
      </c>
      <c r="C62" s="79">
        <f>SUM(C63:C67,C68:C69)</f>
        <v>81043158.559999987</v>
      </c>
      <c r="D62" s="79">
        <f>SUM(D63:D67,D68:D69)</f>
        <v>94531789.559999987</v>
      </c>
      <c r="E62" s="79">
        <f>SUM(E63:E67,E68:E69)</f>
        <v>80768412.319999993</v>
      </c>
      <c r="F62" s="79">
        <f>SUM(F63:F67,F68:F69)</f>
        <v>80768412.319999993</v>
      </c>
      <c r="G62" s="79">
        <f t="shared" si="12"/>
        <v>13763377.239999995</v>
      </c>
    </row>
    <row r="63" spans="1:7" x14ac:dyDescent="0.25">
      <c r="A63" s="53" t="s">
        <v>238</v>
      </c>
      <c r="B63" s="79">
        <v>0</v>
      </c>
      <c r="C63" s="79">
        <v>0</v>
      </c>
      <c r="D63" s="79">
        <v>0</v>
      </c>
      <c r="E63" s="79">
        <v>0</v>
      </c>
      <c r="F63" s="79">
        <v>0</v>
      </c>
      <c r="G63" s="79">
        <f t="shared" si="12"/>
        <v>0</v>
      </c>
    </row>
    <row r="64" spans="1:7" x14ac:dyDescent="0.25">
      <c r="A64" s="53" t="s">
        <v>237</v>
      </c>
      <c r="B64" s="79">
        <v>0</v>
      </c>
      <c r="C64" s="79">
        <v>0</v>
      </c>
      <c r="D64" s="79">
        <v>0</v>
      </c>
      <c r="E64" s="79">
        <v>0</v>
      </c>
      <c r="F64" s="79">
        <v>0</v>
      </c>
      <c r="G64" s="79">
        <f t="shared" si="12"/>
        <v>0</v>
      </c>
    </row>
    <row r="65" spans="1:7" x14ac:dyDescent="0.25">
      <c r="A65" s="53" t="s">
        <v>236</v>
      </c>
      <c r="B65" s="79">
        <v>0</v>
      </c>
      <c r="C65" s="79">
        <v>0</v>
      </c>
      <c r="D65" s="79">
        <v>0</v>
      </c>
      <c r="E65" s="79">
        <v>0</v>
      </c>
      <c r="F65" s="79">
        <v>0</v>
      </c>
      <c r="G65" s="79">
        <f t="shared" si="12"/>
        <v>0</v>
      </c>
    </row>
    <row r="66" spans="1:7" x14ac:dyDescent="0.25">
      <c r="A66" s="53" t="s">
        <v>235</v>
      </c>
      <c r="B66" s="79">
        <v>0</v>
      </c>
      <c r="C66" s="79">
        <v>0</v>
      </c>
      <c r="D66" s="79">
        <v>0</v>
      </c>
      <c r="E66" s="79">
        <v>0</v>
      </c>
      <c r="F66" s="79">
        <v>0</v>
      </c>
      <c r="G66" s="79">
        <f t="shared" si="12"/>
        <v>0</v>
      </c>
    </row>
    <row r="67" spans="1:7" ht="30" x14ac:dyDescent="0.25">
      <c r="A67" s="67" t="s">
        <v>293</v>
      </c>
      <c r="B67" s="79">
        <v>0</v>
      </c>
      <c r="C67" s="79">
        <v>80768412.319999993</v>
      </c>
      <c r="D67" s="79">
        <v>80768412.319999993</v>
      </c>
      <c r="E67" s="79">
        <v>80768412.319999993</v>
      </c>
      <c r="F67" s="79">
        <v>80768412.319999993</v>
      </c>
      <c r="G67" s="79">
        <f t="shared" si="12"/>
        <v>0</v>
      </c>
    </row>
    <row r="68" spans="1:7" x14ac:dyDescent="0.25">
      <c r="A68" s="53" t="s">
        <v>232</v>
      </c>
      <c r="B68" s="79">
        <v>0</v>
      </c>
      <c r="C68" s="79">
        <v>0</v>
      </c>
      <c r="D68" s="79">
        <v>0</v>
      </c>
      <c r="E68" s="79">
        <v>0</v>
      </c>
      <c r="F68" s="79">
        <v>0</v>
      </c>
      <c r="G68" s="79">
        <f t="shared" si="12"/>
        <v>0</v>
      </c>
    </row>
    <row r="69" spans="1:7" x14ac:dyDescent="0.25">
      <c r="A69" s="53" t="s">
        <v>231</v>
      </c>
      <c r="B69" s="79">
        <v>13488631</v>
      </c>
      <c r="C69" s="79">
        <v>274746.23999999999</v>
      </c>
      <c r="D69" s="79">
        <v>13763377.24</v>
      </c>
      <c r="E69" s="79">
        <v>0</v>
      </c>
      <c r="F69" s="79">
        <v>0</v>
      </c>
      <c r="G69" s="79">
        <f t="shared" si="12"/>
        <v>13763377.24</v>
      </c>
    </row>
    <row r="70" spans="1:7" x14ac:dyDescent="0.25">
      <c r="A70" s="51" t="s">
        <v>230</v>
      </c>
      <c r="B70" s="79">
        <f t="shared" ref="B70:G70" si="13">SUM(B71:B73)</f>
        <v>2805849912</v>
      </c>
      <c r="C70" s="79">
        <f t="shared" si="13"/>
        <v>220154677.97</v>
      </c>
      <c r="D70" s="79">
        <f t="shared" si="13"/>
        <v>3026004589.9699998</v>
      </c>
      <c r="E70" s="79">
        <f t="shared" si="13"/>
        <v>2998301869.8199997</v>
      </c>
      <c r="F70" s="79">
        <f t="shared" si="13"/>
        <v>2985527071.8199997</v>
      </c>
      <c r="G70" s="79">
        <f t="shared" si="13"/>
        <v>27702720.150000036</v>
      </c>
    </row>
    <row r="71" spans="1:7" x14ac:dyDescent="0.25">
      <c r="A71" s="53" t="s">
        <v>229</v>
      </c>
      <c r="B71" s="79">
        <v>2447813106</v>
      </c>
      <c r="C71" s="79">
        <v>50547125.43</v>
      </c>
      <c r="D71" s="79">
        <v>2498360231.4299998</v>
      </c>
      <c r="E71" s="79">
        <v>2498360231.4299998</v>
      </c>
      <c r="F71" s="79">
        <v>2485585433.4299998</v>
      </c>
      <c r="G71" s="79">
        <f>D71-E71</f>
        <v>0</v>
      </c>
    </row>
    <row r="72" spans="1:7" x14ac:dyDescent="0.25">
      <c r="A72" s="53" t="s">
        <v>228</v>
      </c>
      <c r="B72" s="79">
        <v>80071226</v>
      </c>
      <c r="C72" s="79">
        <v>-5264841</v>
      </c>
      <c r="D72" s="79">
        <v>74806385</v>
      </c>
      <c r="E72" s="79">
        <v>74806385</v>
      </c>
      <c r="F72" s="79">
        <v>74806385</v>
      </c>
      <c r="G72" s="79">
        <f>D72-E72</f>
        <v>0</v>
      </c>
    </row>
    <row r="73" spans="1:7" x14ac:dyDescent="0.25">
      <c r="A73" s="53" t="s">
        <v>227</v>
      </c>
      <c r="B73" s="79">
        <v>277965580</v>
      </c>
      <c r="C73" s="79">
        <v>174872393.53999999</v>
      </c>
      <c r="D73" s="79">
        <v>452837973.54000002</v>
      </c>
      <c r="E73" s="79">
        <v>425135253.38999999</v>
      </c>
      <c r="F73" s="79">
        <v>425135253.38999999</v>
      </c>
      <c r="G73" s="79">
        <f>D73-E73</f>
        <v>27702720.150000036</v>
      </c>
    </row>
    <row r="74" spans="1:7" x14ac:dyDescent="0.25">
      <c r="A74" s="51" t="s">
        <v>226</v>
      </c>
      <c r="B74" s="79">
        <f t="shared" ref="B74:G74" si="14">SUM(B75:B81)</f>
        <v>276180277</v>
      </c>
      <c r="C74" s="79">
        <f t="shared" si="14"/>
        <v>-24165826.080000002</v>
      </c>
      <c r="D74" s="79">
        <f t="shared" si="14"/>
        <v>252014450.92000002</v>
      </c>
      <c r="E74" s="79">
        <f t="shared" si="14"/>
        <v>204989061.23000002</v>
      </c>
      <c r="F74" s="79">
        <f t="shared" si="14"/>
        <v>204989061.23000002</v>
      </c>
      <c r="G74" s="79">
        <f t="shared" si="14"/>
        <v>47025389.69000002</v>
      </c>
    </row>
    <row r="75" spans="1:7" x14ac:dyDescent="0.25">
      <c r="A75" s="53" t="s">
        <v>225</v>
      </c>
      <c r="B75" s="79">
        <v>62962879</v>
      </c>
      <c r="C75" s="79">
        <v>-2985.29</v>
      </c>
      <c r="D75" s="79">
        <v>62959893.710000001</v>
      </c>
      <c r="E75" s="79">
        <v>42962878.549999997</v>
      </c>
      <c r="F75" s="79">
        <v>42962878.549999997</v>
      </c>
      <c r="G75" s="79">
        <f t="shared" ref="G75:G81" si="15">D75-E75</f>
        <v>19997015.160000004</v>
      </c>
    </row>
    <row r="76" spans="1:7" x14ac:dyDescent="0.25">
      <c r="A76" s="53" t="s">
        <v>224</v>
      </c>
      <c r="B76" s="79">
        <v>196687506</v>
      </c>
      <c r="C76" s="79">
        <v>-19737979.850000001</v>
      </c>
      <c r="D76" s="79">
        <v>176949526.15000001</v>
      </c>
      <c r="E76" s="79">
        <v>158427557.81999999</v>
      </c>
      <c r="F76" s="79">
        <v>158427557.81999999</v>
      </c>
      <c r="G76" s="79">
        <f t="shared" si="15"/>
        <v>18521968.330000013</v>
      </c>
    </row>
    <row r="77" spans="1:7" x14ac:dyDescent="0.25">
      <c r="A77" s="53" t="s">
        <v>223</v>
      </c>
      <c r="B77" s="79">
        <v>0</v>
      </c>
      <c r="C77" s="79">
        <v>0</v>
      </c>
      <c r="D77" s="79">
        <v>0</v>
      </c>
      <c r="E77" s="79">
        <v>0</v>
      </c>
      <c r="F77" s="79">
        <v>0</v>
      </c>
      <c r="G77" s="79">
        <f t="shared" si="15"/>
        <v>0</v>
      </c>
    </row>
    <row r="78" spans="1:7" x14ac:dyDescent="0.25">
      <c r="A78" s="53" t="s">
        <v>222</v>
      </c>
      <c r="B78" s="79">
        <v>0</v>
      </c>
      <c r="C78" s="79">
        <v>0</v>
      </c>
      <c r="D78" s="79">
        <v>0</v>
      </c>
      <c r="E78" s="79">
        <v>0</v>
      </c>
      <c r="F78" s="79">
        <v>0</v>
      </c>
      <c r="G78" s="79">
        <f t="shared" si="15"/>
        <v>0</v>
      </c>
    </row>
    <row r="79" spans="1:7" x14ac:dyDescent="0.25">
      <c r="A79" s="53" t="s">
        <v>221</v>
      </c>
      <c r="B79" s="79">
        <v>0</v>
      </c>
      <c r="C79" s="79">
        <v>0</v>
      </c>
      <c r="D79" s="79">
        <v>0</v>
      </c>
      <c r="E79" s="79">
        <v>0</v>
      </c>
      <c r="F79" s="79">
        <v>0</v>
      </c>
      <c r="G79" s="79">
        <f t="shared" si="15"/>
        <v>0</v>
      </c>
    </row>
    <row r="80" spans="1:7" x14ac:dyDescent="0.25">
      <c r="A80" s="53" t="s">
        <v>220</v>
      </c>
      <c r="B80" s="79">
        <v>0</v>
      </c>
      <c r="C80" s="79">
        <v>0</v>
      </c>
      <c r="D80" s="79">
        <v>0</v>
      </c>
      <c r="E80" s="79">
        <v>0</v>
      </c>
      <c r="F80" s="79">
        <v>0</v>
      </c>
      <c r="G80" s="79">
        <f t="shared" si="15"/>
        <v>0</v>
      </c>
    </row>
    <row r="81" spans="1:7" x14ac:dyDescent="0.25">
      <c r="A81" s="53" t="s">
        <v>219</v>
      </c>
      <c r="B81" s="79">
        <v>16529892</v>
      </c>
      <c r="C81" s="79">
        <v>-4424860.9400000004</v>
      </c>
      <c r="D81" s="79">
        <v>12105031.060000001</v>
      </c>
      <c r="E81" s="79">
        <v>3598624.86</v>
      </c>
      <c r="F81" s="79">
        <v>3598624.86</v>
      </c>
      <c r="G81" s="79">
        <f t="shared" si="15"/>
        <v>8506406.2000000011</v>
      </c>
    </row>
    <row r="82" spans="1:7" x14ac:dyDescent="0.25">
      <c r="A82" s="91"/>
      <c r="B82" s="82"/>
      <c r="C82" s="82"/>
      <c r="D82" s="82"/>
      <c r="E82" s="82"/>
      <c r="F82" s="82"/>
      <c r="G82" s="82"/>
    </row>
    <row r="83" spans="1:7" x14ac:dyDescent="0.25">
      <c r="A83" s="59" t="s">
        <v>292</v>
      </c>
      <c r="B83" s="76">
        <f t="shared" ref="B83:G83" si="16">SUM(B84,B92,B102,B112,B122,B132,B136,B145,B149)</f>
        <v>10857113497</v>
      </c>
      <c r="C83" s="76">
        <f t="shared" si="16"/>
        <v>1176680251.05</v>
      </c>
      <c r="D83" s="76">
        <f t="shared" si="16"/>
        <v>12033793748.050001</v>
      </c>
      <c r="E83" s="76">
        <f t="shared" si="16"/>
        <v>11714705675.769999</v>
      </c>
      <c r="F83" s="76">
        <f t="shared" si="16"/>
        <v>11714705675.769999</v>
      </c>
      <c r="G83" s="76">
        <f t="shared" si="16"/>
        <v>319088072.28000057</v>
      </c>
    </row>
    <row r="84" spans="1:7" x14ac:dyDescent="0.25">
      <c r="A84" s="51" t="s">
        <v>291</v>
      </c>
      <c r="B84" s="79">
        <f t="shared" ref="B84:G84" si="17">SUM(B85:B91)</f>
        <v>4859790029</v>
      </c>
      <c r="C84" s="79">
        <f t="shared" si="17"/>
        <v>0</v>
      </c>
      <c r="D84" s="79">
        <f t="shared" si="17"/>
        <v>4859790029</v>
      </c>
      <c r="E84" s="79">
        <f t="shared" si="17"/>
        <v>4606178131.3899994</v>
      </c>
      <c r="F84" s="79">
        <f t="shared" si="17"/>
        <v>4606178131.3899994</v>
      </c>
      <c r="G84" s="79">
        <f t="shared" si="17"/>
        <v>253611897.61000013</v>
      </c>
    </row>
    <row r="85" spans="1:7" x14ac:dyDescent="0.25">
      <c r="A85" s="53" t="s">
        <v>290</v>
      </c>
      <c r="B85" s="79">
        <v>2907463816</v>
      </c>
      <c r="C85" s="79">
        <v>-232148617</v>
      </c>
      <c r="D85" s="79">
        <v>2675315199</v>
      </c>
      <c r="E85" s="79">
        <v>2533323423.8899999</v>
      </c>
      <c r="F85" s="79">
        <v>2533323423.8899999</v>
      </c>
      <c r="G85" s="79">
        <f t="shared" ref="G85:G91" si="18">D85-E85</f>
        <v>141991775.11000013</v>
      </c>
    </row>
    <row r="86" spans="1:7" x14ac:dyDescent="0.25">
      <c r="A86" s="53" t="s">
        <v>289</v>
      </c>
      <c r="B86" s="79">
        <v>7758185</v>
      </c>
      <c r="C86" s="79">
        <v>859800</v>
      </c>
      <c r="D86" s="79">
        <v>8617985</v>
      </c>
      <c r="E86" s="79">
        <v>6683194.8200000003</v>
      </c>
      <c r="F86" s="79">
        <v>6683194.8200000003</v>
      </c>
      <c r="G86" s="79">
        <f t="shared" si="18"/>
        <v>1934790.1799999997</v>
      </c>
    </row>
    <row r="87" spans="1:7" x14ac:dyDescent="0.25">
      <c r="A87" s="53" t="s">
        <v>288</v>
      </c>
      <c r="B87" s="79">
        <v>935487175</v>
      </c>
      <c r="C87" s="79">
        <v>89640069</v>
      </c>
      <c r="D87" s="79">
        <v>1025127244</v>
      </c>
      <c r="E87" s="79">
        <v>1003146044.62</v>
      </c>
      <c r="F87" s="79">
        <v>1003146044.62</v>
      </c>
      <c r="G87" s="79">
        <f t="shared" si="18"/>
        <v>21981199.379999995</v>
      </c>
    </row>
    <row r="88" spans="1:7" x14ac:dyDescent="0.25">
      <c r="A88" s="53" t="s">
        <v>287</v>
      </c>
      <c r="B88" s="79">
        <v>442684020</v>
      </c>
      <c r="C88" s="79">
        <v>36760368</v>
      </c>
      <c r="D88" s="79">
        <v>479444388</v>
      </c>
      <c r="E88" s="79">
        <v>473495374.35000002</v>
      </c>
      <c r="F88" s="79">
        <v>473495374.35000002</v>
      </c>
      <c r="G88" s="79">
        <f t="shared" si="18"/>
        <v>5949013.6499999762</v>
      </c>
    </row>
    <row r="89" spans="1:7" x14ac:dyDescent="0.25">
      <c r="A89" s="53" t="s">
        <v>286</v>
      </c>
      <c r="B89" s="79">
        <v>72543319</v>
      </c>
      <c r="C89" s="79">
        <v>19052377</v>
      </c>
      <c r="D89" s="79">
        <v>91595696</v>
      </c>
      <c r="E89" s="79">
        <v>83883311.370000005</v>
      </c>
      <c r="F89" s="79">
        <v>83883311.370000005</v>
      </c>
      <c r="G89" s="79">
        <f t="shared" si="18"/>
        <v>7712384.6299999952</v>
      </c>
    </row>
    <row r="90" spans="1:7" x14ac:dyDescent="0.25">
      <c r="A90" s="53" t="s">
        <v>285</v>
      </c>
      <c r="B90" s="79">
        <v>0</v>
      </c>
      <c r="C90" s="79">
        <v>0</v>
      </c>
      <c r="D90" s="79">
        <v>0</v>
      </c>
      <c r="E90" s="79">
        <v>0</v>
      </c>
      <c r="F90" s="79">
        <v>0</v>
      </c>
      <c r="G90" s="79">
        <f t="shared" si="18"/>
        <v>0</v>
      </c>
    </row>
    <row r="91" spans="1:7" x14ac:dyDescent="0.25">
      <c r="A91" s="53" t="s">
        <v>284</v>
      </c>
      <c r="B91" s="79">
        <v>493853514</v>
      </c>
      <c r="C91" s="79">
        <v>85836003</v>
      </c>
      <c r="D91" s="79">
        <v>579689517</v>
      </c>
      <c r="E91" s="79">
        <v>505646782.33999997</v>
      </c>
      <c r="F91" s="79">
        <v>505646782.33999997</v>
      </c>
      <c r="G91" s="79">
        <f t="shared" si="18"/>
        <v>74042734.660000026</v>
      </c>
    </row>
    <row r="92" spans="1:7" x14ac:dyDescent="0.25">
      <c r="A92" s="51" t="s">
        <v>283</v>
      </c>
      <c r="B92" s="79">
        <f t="shared" ref="B92:G92" si="19">SUM(B93:B101)</f>
        <v>55783843</v>
      </c>
      <c r="C92" s="79">
        <f t="shared" si="19"/>
        <v>26522129.34</v>
      </c>
      <c r="D92" s="79">
        <f t="shared" si="19"/>
        <v>82305972.340000004</v>
      </c>
      <c r="E92" s="79">
        <f t="shared" si="19"/>
        <v>77174985.859999999</v>
      </c>
      <c r="F92" s="79">
        <f t="shared" si="19"/>
        <v>77174985.859999999</v>
      </c>
      <c r="G92" s="79">
        <f t="shared" si="19"/>
        <v>5130986.4800000023</v>
      </c>
    </row>
    <row r="93" spans="1:7" x14ac:dyDescent="0.25">
      <c r="A93" s="53" t="s">
        <v>282</v>
      </c>
      <c r="B93" s="79">
        <v>6717683</v>
      </c>
      <c r="C93" s="79">
        <v>6276654.0999999996</v>
      </c>
      <c r="D93" s="79">
        <v>12994337.1</v>
      </c>
      <c r="E93" s="79">
        <v>12987676.189999999</v>
      </c>
      <c r="F93" s="79">
        <v>12987676.189999999</v>
      </c>
      <c r="G93" s="79">
        <f t="shared" ref="G93:G101" si="20">D93-E93</f>
        <v>6660.910000000149</v>
      </c>
    </row>
    <row r="94" spans="1:7" x14ac:dyDescent="0.25">
      <c r="A94" s="53" t="s">
        <v>281</v>
      </c>
      <c r="B94" s="79">
        <v>9918843</v>
      </c>
      <c r="C94" s="79">
        <v>-4977984.6900000004</v>
      </c>
      <c r="D94" s="79">
        <v>4940858.3099999996</v>
      </c>
      <c r="E94" s="79">
        <v>4940852.3099999996</v>
      </c>
      <c r="F94" s="79">
        <v>4940852.3099999996</v>
      </c>
      <c r="G94" s="79">
        <f t="shared" si="20"/>
        <v>6</v>
      </c>
    </row>
    <row r="95" spans="1:7" x14ac:dyDescent="0.25">
      <c r="A95" s="53" t="s">
        <v>280</v>
      </c>
      <c r="B95" s="79">
        <v>0</v>
      </c>
      <c r="C95" s="79">
        <v>1807624.01</v>
      </c>
      <c r="D95" s="79">
        <v>1807624.01</v>
      </c>
      <c r="E95" s="79">
        <v>1805209.99</v>
      </c>
      <c r="F95" s="79">
        <v>1805209.99</v>
      </c>
      <c r="G95" s="79">
        <f t="shared" si="20"/>
        <v>2414.0200000000186</v>
      </c>
    </row>
    <row r="96" spans="1:7" x14ac:dyDescent="0.25">
      <c r="A96" s="53" t="s">
        <v>279</v>
      </c>
      <c r="B96" s="79">
        <v>1012026</v>
      </c>
      <c r="C96" s="79">
        <v>4676090.5</v>
      </c>
      <c r="D96" s="79">
        <v>5688116.5</v>
      </c>
      <c r="E96" s="79">
        <v>5669994.4100000001</v>
      </c>
      <c r="F96" s="79">
        <v>5669994.4100000001</v>
      </c>
      <c r="G96" s="79">
        <f t="shared" si="20"/>
        <v>18122.089999999851</v>
      </c>
    </row>
    <row r="97" spans="1:7" x14ac:dyDescent="0.25">
      <c r="A97" s="88" t="s">
        <v>278</v>
      </c>
      <c r="B97" s="79">
        <v>2448137</v>
      </c>
      <c r="C97" s="79">
        <v>3515312.24</v>
      </c>
      <c r="D97" s="79">
        <v>5963449.2400000002</v>
      </c>
      <c r="E97" s="79">
        <v>5586063.96</v>
      </c>
      <c r="F97" s="79">
        <v>5586063.96</v>
      </c>
      <c r="G97" s="79">
        <f t="shared" si="20"/>
        <v>377385.28000000026</v>
      </c>
    </row>
    <row r="98" spans="1:7" x14ac:dyDescent="0.25">
      <c r="A98" s="53" t="s">
        <v>277</v>
      </c>
      <c r="B98" s="79">
        <v>8269067</v>
      </c>
      <c r="C98" s="79">
        <v>2806823.21</v>
      </c>
      <c r="D98" s="79">
        <v>11075890.210000001</v>
      </c>
      <c r="E98" s="79">
        <v>10758631.18</v>
      </c>
      <c r="F98" s="79">
        <v>10758631.18</v>
      </c>
      <c r="G98" s="79">
        <f t="shared" si="20"/>
        <v>317259.03000000119</v>
      </c>
    </row>
    <row r="99" spans="1:7" x14ac:dyDescent="0.25">
      <c r="A99" s="53" t="s">
        <v>276</v>
      </c>
      <c r="B99" s="79">
        <v>18836720</v>
      </c>
      <c r="C99" s="79">
        <v>10475382.43</v>
      </c>
      <c r="D99" s="79">
        <v>29312102.43</v>
      </c>
      <c r="E99" s="79">
        <v>24941153.18</v>
      </c>
      <c r="F99" s="79">
        <v>24941153.18</v>
      </c>
      <c r="G99" s="79">
        <f t="shared" si="20"/>
        <v>4370949.25</v>
      </c>
    </row>
    <row r="100" spans="1:7" x14ac:dyDescent="0.25">
      <c r="A100" s="53" t="s">
        <v>275</v>
      </c>
      <c r="B100" s="79">
        <v>2787600</v>
      </c>
      <c r="C100" s="79">
        <v>624236.72</v>
      </c>
      <c r="D100" s="79">
        <v>3411836.72</v>
      </c>
      <c r="E100" s="79">
        <v>3408387.78</v>
      </c>
      <c r="F100" s="79">
        <v>3408387.78</v>
      </c>
      <c r="G100" s="79">
        <f t="shared" si="20"/>
        <v>3448.9400000004098</v>
      </c>
    </row>
    <row r="101" spans="1:7" x14ac:dyDescent="0.25">
      <c r="A101" s="53" t="s">
        <v>274</v>
      </c>
      <c r="B101" s="79">
        <v>5793767</v>
      </c>
      <c r="C101" s="79">
        <v>1317990.82</v>
      </c>
      <c r="D101" s="79">
        <v>7111757.8200000003</v>
      </c>
      <c r="E101" s="79">
        <v>7077016.8600000003</v>
      </c>
      <c r="F101" s="79">
        <v>7077016.8600000003</v>
      </c>
      <c r="G101" s="79">
        <f t="shared" si="20"/>
        <v>34740.959999999963</v>
      </c>
    </row>
    <row r="102" spans="1:7" x14ac:dyDescent="0.25">
      <c r="A102" s="51" t="s">
        <v>273</v>
      </c>
      <c r="B102" s="79">
        <f t="shared" ref="B102:G102" si="21">SUM(B103:B111)</f>
        <v>296468874</v>
      </c>
      <c r="C102" s="79">
        <f t="shared" si="21"/>
        <v>-50252200.359999999</v>
      </c>
      <c r="D102" s="79">
        <f t="shared" si="21"/>
        <v>246216673.64000005</v>
      </c>
      <c r="E102" s="79">
        <f t="shared" si="21"/>
        <v>243612145.60999998</v>
      </c>
      <c r="F102" s="79">
        <f t="shared" si="21"/>
        <v>243612145.60999998</v>
      </c>
      <c r="G102" s="79">
        <f t="shared" si="21"/>
        <v>2604528.0300000254</v>
      </c>
    </row>
    <row r="103" spans="1:7" x14ac:dyDescent="0.25">
      <c r="A103" s="53" t="s">
        <v>272</v>
      </c>
      <c r="B103" s="79">
        <v>96409040</v>
      </c>
      <c r="C103" s="79">
        <v>-39319158.729999997</v>
      </c>
      <c r="D103" s="79">
        <v>57089881.270000003</v>
      </c>
      <c r="E103" s="79">
        <v>56372132.960000001</v>
      </c>
      <c r="F103" s="79">
        <v>56372132.960000001</v>
      </c>
      <c r="G103" s="79">
        <f t="shared" ref="G103:G111" si="22">D103-E103</f>
        <v>717748.31000000238</v>
      </c>
    </row>
    <row r="104" spans="1:7" x14ac:dyDescent="0.25">
      <c r="A104" s="53" t="s">
        <v>271</v>
      </c>
      <c r="B104" s="79">
        <v>9662118</v>
      </c>
      <c r="C104" s="79">
        <v>-5146203.04</v>
      </c>
      <c r="D104" s="79">
        <v>4515914.96</v>
      </c>
      <c r="E104" s="79">
        <v>4515685.99</v>
      </c>
      <c r="F104" s="79">
        <v>4515685.99</v>
      </c>
      <c r="G104" s="79">
        <f t="shared" si="22"/>
        <v>228.96999999973923</v>
      </c>
    </row>
    <row r="105" spans="1:7" x14ac:dyDescent="0.25">
      <c r="A105" s="53" t="s">
        <v>270</v>
      </c>
      <c r="B105" s="79">
        <v>15996461</v>
      </c>
      <c r="C105" s="79">
        <v>8259587.7199999997</v>
      </c>
      <c r="D105" s="79">
        <v>24256048.719999999</v>
      </c>
      <c r="E105" s="79">
        <v>23543086.920000002</v>
      </c>
      <c r="F105" s="79">
        <v>23543086.920000002</v>
      </c>
      <c r="G105" s="79">
        <f t="shared" si="22"/>
        <v>712961.79999999702</v>
      </c>
    </row>
    <row r="106" spans="1:7" x14ac:dyDescent="0.25">
      <c r="A106" s="53" t="s">
        <v>269</v>
      </c>
      <c r="B106" s="79">
        <v>467631</v>
      </c>
      <c r="C106" s="79">
        <v>2169481.62</v>
      </c>
      <c r="D106" s="79">
        <v>2637112.62</v>
      </c>
      <c r="E106" s="79">
        <v>2634692.86</v>
      </c>
      <c r="F106" s="79">
        <v>2634692.86</v>
      </c>
      <c r="G106" s="79">
        <f t="shared" si="22"/>
        <v>2419.7600000002421</v>
      </c>
    </row>
    <row r="107" spans="1:7" x14ac:dyDescent="0.25">
      <c r="A107" s="53" t="s">
        <v>268</v>
      </c>
      <c r="B107" s="79">
        <v>163636314</v>
      </c>
      <c r="C107" s="79">
        <v>-7845064.9199999999</v>
      </c>
      <c r="D107" s="79">
        <v>155791249.08000001</v>
      </c>
      <c r="E107" s="79">
        <v>154627650.91999999</v>
      </c>
      <c r="F107" s="79">
        <v>154627650.91999999</v>
      </c>
      <c r="G107" s="79">
        <f t="shared" si="22"/>
        <v>1163598.1600000262</v>
      </c>
    </row>
    <row r="108" spans="1:7" x14ac:dyDescent="0.25">
      <c r="A108" s="53" t="s">
        <v>267</v>
      </c>
      <c r="B108" s="79">
        <v>688345</v>
      </c>
      <c r="C108" s="79">
        <v>141104.75</v>
      </c>
      <c r="D108" s="79">
        <v>829449.75</v>
      </c>
      <c r="E108" s="79">
        <v>821878.72</v>
      </c>
      <c r="F108" s="79">
        <v>821878.72</v>
      </c>
      <c r="G108" s="79">
        <f t="shared" si="22"/>
        <v>7571.0300000000279</v>
      </c>
    </row>
    <row r="109" spans="1:7" x14ac:dyDescent="0.25">
      <c r="A109" s="53" t="s">
        <v>266</v>
      </c>
      <c r="B109" s="79">
        <v>3864348</v>
      </c>
      <c r="C109" s="79">
        <v>-2837774.76</v>
      </c>
      <c r="D109" s="79">
        <v>1026573.24</v>
      </c>
      <c r="E109" s="79">
        <v>1026573.24</v>
      </c>
      <c r="F109" s="79">
        <v>1026573.24</v>
      </c>
      <c r="G109" s="79">
        <f t="shared" si="22"/>
        <v>0</v>
      </c>
    </row>
    <row r="110" spans="1:7" x14ac:dyDescent="0.25">
      <c r="A110" s="53" t="s">
        <v>265</v>
      </c>
      <c r="B110" s="79">
        <v>4776371</v>
      </c>
      <c r="C110" s="79">
        <v>-4752011</v>
      </c>
      <c r="D110" s="79">
        <v>24360</v>
      </c>
      <c r="E110" s="79">
        <v>24360</v>
      </c>
      <c r="F110" s="79">
        <v>24360</v>
      </c>
      <c r="G110" s="79">
        <f t="shared" si="22"/>
        <v>0</v>
      </c>
    </row>
    <row r="111" spans="1:7" x14ac:dyDescent="0.25">
      <c r="A111" s="53" t="s">
        <v>264</v>
      </c>
      <c r="B111" s="79">
        <v>968246</v>
      </c>
      <c r="C111" s="79">
        <v>-922162</v>
      </c>
      <c r="D111" s="79">
        <v>46084</v>
      </c>
      <c r="E111" s="79">
        <v>46084</v>
      </c>
      <c r="F111" s="79">
        <v>46084</v>
      </c>
      <c r="G111" s="79">
        <f t="shared" si="22"/>
        <v>0</v>
      </c>
    </row>
    <row r="112" spans="1:7" x14ac:dyDescent="0.25">
      <c r="A112" s="51" t="s">
        <v>263</v>
      </c>
      <c r="B112" s="79">
        <f t="shared" ref="B112:G112" si="23">SUM(B113:B121)</f>
        <v>3557329168</v>
      </c>
      <c r="C112" s="79">
        <f t="shared" si="23"/>
        <v>1004990286.17</v>
      </c>
      <c r="D112" s="79">
        <f t="shared" si="23"/>
        <v>4562319454.1700001</v>
      </c>
      <c r="E112" s="79">
        <f t="shared" si="23"/>
        <v>4526553176.3599997</v>
      </c>
      <c r="F112" s="79">
        <f t="shared" si="23"/>
        <v>4526553176.3599997</v>
      </c>
      <c r="G112" s="79">
        <f t="shared" si="23"/>
        <v>35766277.81000042</v>
      </c>
    </row>
    <row r="113" spans="1:7" x14ac:dyDescent="0.25">
      <c r="A113" s="53" t="s">
        <v>262</v>
      </c>
      <c r="B113" s="79">
        <v>0</v>
      </c>
      <c r="C113" s="79">
        <v>0</v>
      </c>
      <c r="D113" s="79">
        <v>0</v>
      </c>
      <c r="E113" s="79">
        <v>0</v>
      </c>
      <c r="F113" s="79">
        <v>0</v>
      </c>
      <c r="G113" s="79">
        <f t="shared" ref="G113:G121" si="24">D113-E113</f>
        <v>0</v>
      </c>
    </row>
    <row r="114" spans="1:7" x14ac:dyDescent="0.25">
      <c r="A114" s="53" t="s">
        <v>261</v>
      </c>
      <c r="B114" s="79">
        <v>3546201888</v>
      </c>
      <c r="C114" s="79">
        <v>999785937.92999995</v>
      </c>
      <c r="D114" s="79">
        <v>4545987825.9300003</v>
      </c>
      <c r="E114" s="79">
        <v>4510257548.1199999</v>
      </c>
      <c r="F114" s="79">
        <v>4510257548.1199999</v>
      </c>
      <c r="G114" s="79">
        <f t="shared" si="24"/>
        <v>35730277.81000042</v>
      </c>
    </row>
    <row r="115" spans="1:7" x14ac:dyDescent="0.25">
      <c r="A115" s="53" t="s">
        <v>260</v>
      </c>
      <c r="B115" s="79">
        <v>0</v>
      </c>
      <c r="C115" s="79">
        <v>0</v>
      </c>
      <c r="D115" s="79">
        <v>0</v>
      </c>
      <c r="E115" s="79">
        <v>0</v>
      </c>
      <c r="F115" s="79">
        <v>0</v>
      </c>
      <c r="G115" s="79">
        <f t="shared" si="24"/>
        <v>0</v>
      </c>
    </row>
    <row r="116" spans="1:7" x14ac:dyDescent="0.25">
      <c r="A116" s="53" t="s">
        <v>259</v>
      </c>
      <c r="B116" s="79">
        <v>11127280</v>
      </c>
      <c r="C116" s="79">
        <v>-10292280</v>
      </c>
      <c r="D116" s="79">
        <v>835000</v>
      </c>
      <c r="E116" s="79">
        <v>799000</v>
      </c>
      <c r="F116" s="79">
        <v>799000</v>
      </c>
      <c r="G116" s="79">
        <f t="shared" si="24"/>
        <v>36000</v>
      </c>
    </row>
    <row r="117" spans="1:7" x14ac:dyDescent="0.25">
      <c r="A117" s="53" t="s">
        <v>258</v>
      </c>
      <c r="B117" s="79">
        <v>0</v>
      </c>
      <c r="C117" s="79">
        <v>0</v>
      </c>
      <c r="D117" s="79">
        <v>0</v>
      </c>
      <c r="E117" s="79">
        <v>0</v>
      </c>
      <c r="F117" s="79">
        <v>0</v>
      </c>
      <c r="G117" s="79">
        <f t="shared" si="24"/>
        <v>0</v>
      </c>
    </row>
    <row r="118" spans="1:7" x14ac:dyDescent="0.25">
      <c r="A118" s="53" t="s">
        <v>257</v>
      </c>
      <c r="B118" s="79">
        <v>0</v>
      </c>
      <c r="C118" s="79">
        <v>15496628.24</v>
      </c>
      <c r="D118" s="79">
        <v>15496628.24</v>
      </c>
      <c r="E118" s="79">
        <v>15496628.24</v>
      </c>
      <c r="F118" s="79">
        <v>15496628.24</v>
      </c>
      <c r="G118" s="79">
        <f t="shared" si="24"/>
        <v>0</v>
      </c>
    </row>
    <row r="119" spans="1:7" x14ac:dyDescent="0.25">
      <c r="A119" s="53" t="s">
        <v>256</v>
      </c>
      <c r="B119" s="79">
        <v>0</v>
      </c>
      <c r="C119" s="79">
        <v>0</v>
      </c>
      <c r="D119" s="79">
        <v>0</v>
      </c>
      <c r="E119" s="79">
        <v>0</v>
      </c>
      <c r="F119" s="79">
        <v>0</v>
      </c>
      <c r="G119" s="79">
        <f t="shared" si="24"/>
        <v>0</v>
      </c>
    </row>
    <row r="120" spans="1:7" x14ac:dyDescent="0.25">
      <c r="A120" s="53" t="s">
        <v>255</v>
      </c>
      <c r="B120" s="79">
        <v>0</v>
      </c>
      <c r="C120" s="79">
        <v>0</v>
      </c>
      <c r="D120" s="79">
        <v>0</v>
      </c>
      <c r="E120" s="79">
        <v>0</v>
      </c>
      <c r="F120" s="79">
        <v>0</v>
      </c>
      <c r="G120" s="79">
        <f t="shared" si="24"/>
        <v>0</v>
      </c>
    </row>
    <row r="121" spans="1:7" x14ac:dyDescent="0.25">
      <c r="A121" s="53" t="s">
        <v>254</v>
      </c>
      <c r="B121" s="79">
        <v>0</v>
      </c>
      <c r="C121" s="79">
        <v>0</v>
      </c>
      <c r="D121" s="79">
        <v>0</v>
      </c>
      <c r="E121" s="79">
        <v>0</v>
      </c>
      <c r="F121" s="79">
        <v>0</v>
      </c>
      <c r="G121" s="79">
        <f t="shared" si="24"/>
        <v>0</v>
      </c>
    </row>
    <row r="122" spans="1:7" x14ac:dyDescent="0.25">
      <c r="A122" s="51" t="s">
        <v>253</v>
      </c>
      <c r="B122" s="79">
        <f t="shared" ref="B122:G122" si="25">SUM(B123:B131)</f>
        <v>96930070</v>
      </c>
      <c r="C122" s="79">
        <f t="shared" si="25"/>
        <v>74414906.399999991</v>
      </c>
      <c r="D122" s="79">
        <f t="shared" si="25"/>
        <v>171344976.40000001</v>
      </c>
      <c r="E122" s="79">
        <f t="shared" si="25"/>
        <v>162441893.09999999</v>
      </c>
      <c r="F122" s="79">
        <f t="shared" si="25"/>
        <v>162441893.09999999</v>
      </c>
      <c r="G122" s="79">
        <f t="shared" si="25"/>
        <v>8903083.3000000007</v>
      </c>
    </row>
    <row r="123" spans="1:7" x14ac:dyDescent="0.25">
      <c r="A123" s="53" t="s">
        <v>252</v>
      </c>
      <c r="B123" s="79">
        <v>21809573</v>
      </c>
      <c r="C123" s="79">
        <v>5071982.59</v>
      </c>
      <c r="D123" s="79">
        <v>26881555.59</v>
      </c>
      <c r="E123" s="79">
        <v>24880949.52</v>
      </c>
      <c r="F123" s="79">
        <v>24880949.52</v>
      </c>
      <c r="G123" s="79">
        <f t="shared" ref="G123:G131" si="26">D123-E123</f>
        <v>2000606.0700000003</v>
      </c>
    </row>
    <row r="124" spans="1:7" x14ac:dyDescent="0.25">
      <c r="A124" s="53" t="s">
        <v>251</v>
      </c>
      <c r="B124" s="79">
        <v>675302</v>
      </c>
      <c r="C124" s="79">
        <v>-158054.75</v>
      </c>
      <c r="D124" s="79">
        <v>517247.25</v>
      </c>
      <c r="E124" s="79">
        <v>330537.63</v>
      </c>
      <c r="F124" s="79">
        <v>330537.63</v>
      </c>
      <c r="G124" s="79">
        <f t="shared" si="26"/>
        <v>186709.62</v>
      </c>
    </row>
    <row r="125" spans="1:7" x14ac:dyDescent="0.25">
      <c r="A125" s="53" t="s">
        <v>250</v>
      </c>
      <c r="B125" s="79">
        <v>0</v>
      </c>
      <c r="C125" s="79">
        <v>1394901.2</v>
      </c>
      <c r="D125" s="79">
        <v>1394901.2</v>
      </c>
      <c r="E125" s="79">
        <v>1248634.32</v>
      </c>
      <c r="F125" s="79">
        <v>1248634.32</v>
      </c>
      <c r="G125" s="79">
        <f t="shared" si="26"/>
        <v>146266.87999999989</v>
      </c>
    </row>
    <row r="126" spans="1:7" x14ac:dyDescent="0.25">
      <c r="A126" s="90" t="s">
        <v>249</v>
      </c>
      <c r="B126" s="89">
        <v>62453945</v>
      </c>
      <c r="C126" s="89">
        <v>41205127.549999997</v>
      </c>
      <c r="D126" s="89">
        <v>103659072.55</v>
      </c>
      <c r="E126" s="89">
        <v>103311548.45999999</v>
      </c>
      <c r="F126" s="89">
        <v>103311548.45999999</v>
      </c>
      <c r="G126" s="89">
        <f t="shared" si="26"/>
        <v>347524.09000000358</v>
      </c>
    </row>
    <row r="127" spans="1:7" x14ac:dyDescent="0.25">
      <c r="A127" s="53" t="s">
        <v>248</v>
      </c>
      <c r="B127" s="79">
        <v>1032100</v>
      </c>
      <c r="C127" s="79">
        <v>-1032100</v>
      </c>
      <c r="D127" s="79">
        <v>0</v>
      </c>
      <c r="E127" s="79">
        <v>0</v>
      </c>
      <c r="F127" s="79">
        <v>0</v>
      </c>
      <c r="G127" s="79">
        <f t="shared" si="26"/>
        <v>0</v>
      </c>
    </row>
    <row r="128" spans="1:7" x14ac:dyDescent="0.25">
      <c r="A128" s="53" t="s">
        <v>247</v>
      </c>
      <c r="B128" s="79">
        <v>5590450</v>
      </c>
      <c r="C128" s="79">
        <v>18691683.289999999</v>
      </c>
      <c r="D128" s="79">
        <v>24282133.289999999</v>
      </c>
      <c r="E128" s="79">
        <v>18104406.120000001</v>
      </c>
      <c r="F128" s="79">
        <v>18104406.120000001</v>
      </c>
      <c r="G128" s="79">
        <f t="shared" si="26"/>
        <v>6177727.1699999981</v>
      </c>
    </row>
    <row r="129" spans="1:7" x14ac:dyDescent="0.25">
      <c r="A129" s="53" t="s">
        <v>246</v>
      </c>
      <c r="B129" s="79">
        <v>0</v>
      </c>
      <c r="C129" s="79">
        <v>0</v>
      </c>
      <c r="D129" s="79">
        <v>0</v>
      </c>
      <c r="E129" s="79">
        <v>0</v>
      </c>
      <c r="F129" s="79">
        <v>0</v>
      </c>
      <c r="G129" s="79">
        <f t="shared" si="26"/>
        <v>0</v>
      </c>
    </row>
    <row r="130" spans="1:7" x14ac:dyDescent="0.25">
      <c r="A130" s="53" t="s">
        <v>245</v>
      </c>
      <c r="B130" s="79">
        <v>0</v>
      </c>
      <c r="C130" s="79">
        <v>0</v>
      </c>
      <c r="D130" s="79">
        <v>0</v>
      </c>
      <c r="E130" s="79">
        <v>0</v>
      </c>
      <c r="F130" s="79">
        <v>0</v>
      </c>
      <c r="G130" s="79">
        <f t="shared" si="26"/>
        <v>0</v>
      </c>
    </row>
    <row r="131" spans="1:7" x14ac:dyDescent="0.25">
      <c r="A131" s="53" t="s">
        <v>244</v>
      </c>
      <c r="B131" s="79">
        <v>5368700</v>
      </c>
      <c r="C131" s="79">
        <v>9241366.5199999996</v>
      </c>
      <c r="D131" s="79">
        <v>14610066.52</v>
      </c>
      <c r="E131" s="79">
        <v>14565817.050000001</v>
      </c>
      <c r="F131" s="79">
        <v>14565817.050000001</v>
      </c>
      <c r="G131" s="79">
        <f t="shared" si="26"/>
        <v>44249.469999998808</v>
      </c>
    </row>
    <row r="132" spans="1:7" x14ac:dyDescent="0.25">
      <c r="A132" s="51" t="s">
        <v>243</v>
      </c>
      <c r="B132" s="79">
        <f t="shared" ref="B132:G132" si="27">SUM(B133:B135)</f>
        <v>449175000</v>
      </c>
      <c r="C132" s="79">
        <f t="shared" si="27"/>
        <v>-29360086.079999998</v>
      </c>
      <c r="D132" s="79">
        <f t="shared" si="27"/>
        <v>419814913.92000002</v>
      </c>
      <c r="E132" s="79">
        <f t="shared" si="27"/>
        <v>406743617.37</v>
      </c>
      <c r="F132" s="79">
        <f t="shared" si="27"/>
        <v>406743617.37</v>
      </c>
      <c r="G132" s="79">
        <f t="shared" si="27"/>
        <v>13071296.550000012</v>
      </c>
    </row>
    <row r="133" spans="1:7" x14ac:dyDescent="0.25">
      <c r="A133" s="53" t="s">
        <v>242</v>
      </c>
      <c r="B133" s="79">
        <v>447675000</v>
      </c>
      <c r="C133" s="79">
        <v>-43678795.619999997</v>
      </c>
      <c r="D133" s="79">
        <v>403996204.38</v>
      </c>
      <c r="E133" s="79">
        <v>390924907.82999998</v>
      </c>
      <c r="F133" s="79">
        <v>390924907.82999998</v>
      </c>
      <c r="G133" s="79">
        <f>D133-E133</f>
        <v>13071296.550000012</v>
      </c>
    </row>
    <row r="134" spans="1:7" x14ac:dyDescent="0.25">
      <c r="A134" s="53" t="s">
        <v>241</v>
      </c>
      <c r="B134" s="79">
        <v>1500000</v>
      </c>
      <c r="C134" s="79">
        <v>14318709.539999999</v>
      </c>
      <c r="D134" s="79">
        <v>15818709.539999999</v>
      </c>
      <c r="E134" s="79">
        <v>15818709.539999999</v>
      </c>
      <c r="F134" s="79">
        <v>15818709.539999999</v>
      </c>
      <c r="G134" s="79">
        <f>D134-E134</f>
        <v>0</v>
      </c>
    </row>
    <row r="135" spans="1:7" x14ac:dyDescent="0.25">
      <c r="A135" s="53" t="s">
        <v>240</v>
      </c>
      <c r="B135" s="79">
        <v>0</v>
      </c>
      <c r="C135" s="79">
        <v>0</v>
      </c>
      <c r="D135" s="79">
        <v>0</v>
      </c>
      <c r="E135" s="79">
        <v>0</v>
      </c>
      <c r="F135" s="79">
        <v>0</v>
      </c>
      <c r="G135" s="79">
        <f>D135-E135</f>
        <v>0</v>
      </c>
    </row>
    <row r="136" spans="1:7" x14ac:dyDescent="0.25">
      <c r="A136" s="51" t="s">
        <v>239</v>
      </c>
      <c r="B136" s="79">
        <f t="shared" ref="B136:G136" si="28">SUM(B137:B141,B143:B144)</f>
        <v>0</v>
      </c>
      <c r="C136" s="79">
        <f t="shared" si="28"/>
        <v>0</v>
      </c>
      <c r="D136" s="79">
        <f t="shared" si="28"/>
        <v>0</v>
      </c>
      <c r="E136" s="79">
        <f t="shared" si="28"/>
        <v>0</v>
      </c>
      <c r="F136" s="79">
        <f t="shared" si="28"/>
        <v>0</v>
      </c>
      <c r="G136" s="79">
        <f t="shared" si="28"/>
        <v>0</v>
      </c>
    </row>
    <row r="137" spans="1:7" x14ac:dyDescent="0.25">
      <c r="A137" s="53" t="s">
        <v>238</v>
      </c>
      <c r="B137" s="79">
        <v>0</v>
      </c>
      <c r="C137" s="79">
        <v>0</v>
      </c>
      <c r="D137" s="79">
        <v>0</v>
      </c>
      <c r="E137" s="79">
        <v>0</v>
      </c>
      <c r="F137" s="79">
        <v>0</v>
      </c>
      <c r="G137" s="79">
        <f t="shared" ref="G137:G144" si="29">D137-E137</f>
        <v>0</v>
      </c>
    </row>
    <row r="138" spans="1:7" x14ac:dyDescent="0.25">
      <c r="A138" s="53" t="s">
        <v>237</v>
      </c>
      <c r="B138" s="79">
        <v>0</v>
      </c>
      <c r="C138" s="79">
        <v>0</v>
      </c>
      <c r="D138" s="79">
        <v>0</v>
      </c>
      <c r="E138" s="79">
        <v>0</v>
      </c>
      <c r="F138" s="79">
        <v>0</v>
      </c>
      <c r="G138" s="79">
        <f t="shared" si="29"/>
        <v>0</v>
      </c>
    </row>
    <row r="139" spans="1:7" x14ac:dyDescent="0.25">
      <c r="A139" s="53" t="s">
        <v>236</v>
      </c>
      <c r="B139" s="79">
        <v>0</v>
      </c>
      <c r="C139" s="79">
        <v>0</v>
      </c>
      <c r="D139" s="79">
        <v>0</v>
      </c>
      <c r="E139" s="79">
        <v>0</v>
      </c>
      <c r="F139" s="79">
        <v>0</v>
      </c>
      <c r="G139" s="79">
        <f t="shared" si="29"/>
        <v>0</v>
      </c>
    </row>
    <row r="140" spans="1:7" x14ac:dyDescent="0.25">
      <c r="A140" s="53" t="s">
        <v>235</v>
      </c>
      <c r="B140" s="79">
        <v>0</v>
      </c>
      <c r="C140" s="79">
        <v>0</v>
      </c>
      <c r="D140" s="79">
        <v>0</v>
      </c>
      <c r="E140" s="79">
        <v>0</v>
      </c>
      <c r="F140" s="79">
        <v>0</v>
      </c>
      <c r="G140" s="79">
        <f t="shared" si="29"/>
        <v>0</v>
      </c>
    </row>
    <row r="141" spans="1:7" x14ac:dyDescent="0.25">
      <c r="A141" s="53" t="s">
        <v>234</v>
      </c>
      <c r="B141" s="79">
        <v>0</v>
      </c>
      <c r="C141" s="79">
        <v>0</v>
      </c>
      <c r="D141" s="79">
        <v>0</v>
      </c>
      <c r="E141" s="79">
        <v>0</v>
      </c>
      <c r="F141" s="79">
        <v>0</v>
      </c>
      <c r="G141" s="79">
        <f t="shared" si="29"/>
        <v>0</v>
      </c>
    </row>
    <row r="142" spans="1:7" x14ac:dyDescent="0.25">
      <c r="A142" s="53" t="s">
        <v>233</v>
      </c>
      <c r="B142" s="79">
        <v>0</v>
      </c>
      <c r="C142" s="79">
        <v>0</v>
      </c>
      <c r="D142" s="79">
        <v>0</v>
      </c>
      <c r="E142" s="79">
        <v>0</v>
      </c>
      <c r="F142" s="79">
        <v>0</v>
      </c>
      <c r="G142" s="79">
        <f t="shared" si="29"/>
        <v>0</v>
      </c>
    </row>
    <row r="143" spans="1:7" x14ac:dyDescent="0.25">
      <c r="A143" s="53" t="s">
        <v>232</v>
      </c>
      <c r="B143" s="79">
        <v>0</v>
      </c>
      <c r="C143" s="79">
        <v>0</v>
      </c>
      <c r="D143" s="79">
        <v>0</v>
      </c>
      <c r="E143" s="79">
        <v>0</v>
      </c>
      <c r="F143" s="79">
        <v>0</v>
      </c>
      <c r="G143" s="79">
        <f t="shared" si="29"/>
        <v>0</v>
      </c>
    </row>
    <row r="144" spans="1:7" x14ac:dyDescent="0.25">
      <c r="A144" s="53" t="s">
        <v>231</v>
      </c>
      <c r="B144" s="79">
        <v>0</v>
      </c>
      <c r="C144" s="79">
        <v>0</v>
      </c>
      <c r="D144" s="79">
        <v>0</v>
      </c>
      <c r="E144" s="79">
        <v>0</v>
      </c>
      <c r="F144" s="79">
        <v>0</v>
      </c>
      <c r="G144" s="79">
        <f t="shared" si="29"/>
        <v>0</v>
      </c>
    </row>
    <row r="145" spans="1:256" x14ac:dyDescent="0.25">
      <c r="A145" s="51" t="s">
        <v>230</v>
      </c>
      <c r="B145" s="79">
        <f t="shared" ref="B145:G145" si="30">SUM(B146:B148)</f>
        <v>1541636513</v>
      </c>
      <c r="C145" s="79">
        <f t="shared" si="30"/>
        <v>150365215.58000001</v>
      </c>
      <c r="D145" s="79">
        <f t="shared" si="30"/>
        <v>1692001728.5799999</v>
      </c>
      <c r="E145" s="79">
        <f t="shared" si="30"/>
        <v>1692001726.0799999</v>
      </c>
      <c r="F145" s="79">
        <f t="shared" si="30"/>
        <v>1692001726.0799999</v>
      </c>
      <c r="G145" s="79">
        <f t="shared" si="30"/>
        <v>2.5</v>
      </c>
    </row>
    <row r="146" spans="1:256" x14ac:dyDescent="0.25">
      <c r="A146" s="53" t="s">
        <v>229</v>
      </c>
      <c r="B146" s="79">
        <v>0</v>
      </c>
      <c r="C146" s="79">
        <v>0</v>
      </c>
      <c r="D146" s="79">
        <v>0</v>
      </c>
      <c r="E146" s="79">
        <v>0</v>
      </c>
      <c r="F146" s="79">
        <v>0</v>
      </c>
      <c r="G146" s="79">
        <f>D146-E146</f>
        <v>0</v>
      </c>
    </row>
    <row r="147" spans="1:256" x14ac:dyDescent="0.25">
      <c r="A147" s="53" t="s">
        <v>228</v>
      </c>
      <c r="B147" s="79">
        <v>1448141341</v>
      </c>
      <c r="C147" s="79">
        <v>1128274.74</v>
      </c>
      <c r="D147" s="79">
        <v>1449269615.74</v>
      </c>
      <c r="E147" s="79">
        <v>1449269615.74</v>
      </c>
      <c r="F147" s="79">
        <v>1449269615.74</v>
      </c>
      <c r="G147" s="79">
        <f>D147-E147</f>
        <v>0</v>
      </c>
    </row>
    <row r="148" spans="1:256" x14ac:dyDescent="0.25">
      <c r="A148" s="53" t="s">
        <v>227</v>
      </c>
      <c r="B148" s="79">
        <v>93495172</v>
      </c>
      <c r="C148" s="79">
        <v>149236940.84</v>
      </c>
      <c r="D148" s="79">
        <v>242732112.84</v>
      </c>
      <c r="E148" s="79">
        <v>242732110.34</v>
      </c>
      <c r="F148" s="79">
        <v>242732110.34</v>
      </c>
      <c r="G148" s="79">
        <f>D148-E148</f>
        <v>2.5</v>
      </c>
    </row>
    <row r="149" spans="1:256" x14ac:dyDescent="0.25">
      <c r="A149" s="51" t="s">
        <v>226</v>
      </c>
      <c r="B149" s="79">
        <f t="shared" ref="B149:G149" si="31">SUM(B150:B156)</f>
        <v>0</v>
      </c>
      <c r="C149" s="79">
        <f t="shared" si="31"/>
        <v>0</v>
      </c>
      <c r="D149" s="79">
        <f t="shared" si="31"/>
        <v>0</v>
      </c>
      <c r="E149" s="79">
        <f t="shared" si="31"/>
        <v>0</v>
      </c>
      <c r="F149" s="79">
        <f t="shared" si="31"/>
        <v>0</v>
      </c>
      <c r="G149" s="79">
        <f t="shared" si="31"/>
        <v>0</v>
      </c>
    </row>
    <row r="150" spans="1:256" x14ac:dyDescent="0.25">
      <c r="A150" s="53" t="s">
        <v>225</v>
      </c>
      <c r="B150" s="79">
        <v>0</v>
      </c>
      <c r="C150" s="79">
        <v>0</v>
      </c>
      <c r="D150" s="79">
        <v>0</v>
      </c>
      <c r="E150" s="79">
        <v>0</v>
      </c>
      <c r="F150" s="79">
        <v>0</v>
      </c>
      <c r="G150" s="79">
        <f t="shared" ref="G150:G156" si="32">D150-E150</f>
        <v>0</v>
      </c>
    </row>
    <row r="151" spans="1:256" x14ac:dyDescent="0.25">
      <c r="A151" s="53" t="s">
        <v>224</v>
      </c>
      <c r="B151" s="79">
        <v>0</v>
      </c>
      <c r="C151" s="79">
        <v>0</v>
      </c>
      <c r="D151" s="79">
        <v>0</v>
      </c>
      <c r="E151" s="79">
        <v>0</v>
      </c>
      <c r="F151" s="79">
        <v>0</v>
      </c>
      <c r="G151" s="79">
        <f t="shared" si="32"/>
        <v>0</v>
      </c>
    </row>
    <row r="152" spans="1:256" x14ac:dyDescent="0.25">
      <c r="A152" s="53" t="s">
        <v>223</v>
      </c>
      <c r="B152" s="79">
        <v>0</v>
      </c>
      <c r="C152" s="79">
        <v>0</v>
      </c>
      <c r="D152" s="79">
        <v>0</v>
      </c>
      <c r="E152" s="79">
        <v>0</v>
      </c>
      <c r="F152" s="79">
        <v>0</v>
      </c>
      <c r="G152" s="79">
        <f t="shared" si="32"/>
        <v>0</v>
      </c>
    </row>
    <row r="153" spans="1:256" x14ac:dyDescent="0.25">
      <c r="A153" s="88" t="s">
        <v>222</v>
      </c>
      <c r="B153" s="79">
        <v>0</v>
      </c>
      <c r="C153" s="79">
        <v>0</v>
      </c>
      <c r="D153" s="79">
        <v>0</v>
      </c>
      <c r="E153" s="79">
        <v>0</v>
      </c>
      <c r="F153" s="79">
        <v>0</v>
      </c>
      <c r="G153" s="79">
        <f t="shared" si="32"/>
        <v>0</v>
      </c>
    </row>
    <row r="154" spans="1:256" x14ac:dyDescent="0.25">
      <c r="A154" s="53" t="s">
        <v>221</v>
      </c>
      <c r="B154" s="79">
        <v>0</v>
      </c>
      <c r="C154" s="79">
        <v>0</v>
      </c>
      <c r="D154" s="79">
        <v>0</v>
      </c>
      <c r="E154" s="79">
        <v>0</v>
      </c>
      <c r="F154" s="79">
        <v>0</v>
      </c>
      <c r="G154" s="79">
        <f t="shared" si="32"/>
        <v>0</v>
      </c>
    </row>
    <row r="155" spans="1:256" x14ac:dyDescent="0.25">
      <c r="A155" s="53" t="s">
        <v>220</v>
      </c>
      <c r="B155" s="79">
        <v>0</v>
      </c>
      <c r="C155" s="79">
        <v>0</v>
      </c>
      <c r="D155" s="79">
        <v>0</v>
      </c>
      <c r="E155" s="79">
        <v>0</v>
      </c>
      <c r="F155" s="79">
        <v>0</v>
      </c>
      <c r="G155" s="79">
        <f t="shared" si="32"/>
        <v>0</v>
      </c>
    </row>
    <row r="156" spans="1:256" x14ac:dyDescent="0.25">
      <c r="A156" s="53" t="s">
        <v>219</v>
      </c>
      <c r="B156" s="79">
        <v>0</v>
      </c>
      <c r="C156" s="79">
        <v>0</v>
      </c>
      <c r="D156" s="79">
        <v>0</v>
      </c>
      <c r="E156" s="79">
        <v>0</v>
      </c>
      <c r="F156" s="79">
        <v>0</v>
      </c>
      <c r="G156" s="79">
        <f t="shared" si="32"/>
        <v>0</v>
      </c>
    </row>
    <row r="157" spans="1:256" x14ac:dyDescent="0.25">
      <c r="A157" s="87"/>
      <c r="B157" s="82"/>
      <c r="C157" s="82"/>
      <c r="D157" s="82"/>
      <c r="E157" s="82"/>
      <c r="F157" s="82"/>
      <c r="G157" s="82"/>
    </row>
    <row r="158" spans="1:256" x14ac:dyDescent="0.25">
      <c r="A158" s="57" t="s">
        <v>182</v>
      </c>
      <c r="B158" s="76">
        <f t="shared" ref="B158:G158" si="33">B9+B83</f>
        <v>21454315101</v>
      </c>
      <c r="C158" s="76">
        <f t="shared" si="33"/>
        <v>2518241583.48</v>
      </c>
      <c r="D158" s="76">
        <f t="shared" si="33"/>
        <v>23972556684.480003</v>
      </c>
      <c r="E158" s="76">
        <f t="shared" si="33"/>
        <v>23190554280.409996</v>
      </c>
      <c r="F158" s="76">
        <f t="shared" si="33"/>
        <v>23145328404.449997</v>
      </c>
      <c r="G158" s="76">
        <f t="shared" si="33"/>
        <v>782002404.07000065</v>
      </c>
    </row>
    <row r="159" spans="1:256" x14ac:dyDescent="0.25">
      <c r="A159" s="86"/>
      <c r="B159" s="85"/>
      <c r="C159" s="85"/>
      <c r="D159" s="85"/>
      <c r="E159" s="85"/>
      <c r="F159" s="85"/>
      <c r="G159" s="85"/>
      <c r="IV159" s="84"/>
    </row>
    <row r="160" spans="1:256" x14ac:dyDescent="0.25"/>
    <row r="161" x14ac:dyDescent="0.25"/>
  </sheetData>
  <mergeCells count="9">
    <mergeCell ref="A7:A8"/>
    <mergeCell ref="B7:F7"/>
    <mergeCell ref="G7:G8"/>
    <mergeCell ref="A1:G1"/>
    <mergeCell ref="A2:G2"/>
    <mergeCell ref="A3:G3"/>
    <mergeCell ref="A4:G4"/>
    <mergeCell ref="A5:G5"/>
    <mergeCell ref="A6:G6"/>
  </mergeCells>
  <dataValidations count="1">
    <dataValidation type="decimal" allowBlank="1" showInputMessage="1" showErrorMessage="1" sqref="C9:G67 IY9:JC67 SU9:SY67 ACQ9:ACU67 AMM9:AMQ67 AWI9:AWM67 BGE9:BGI67 BQA9:BQE67 BZW9:CAA67 CJS9:CJW67 CTO9:CTS67 DDK9:DDO67 DNG9:DNK67 DXC9:DXG67 EGY9:EHC67 EQU9:EQY67 FAQ9:FAU67 FKM9:FKQ67 FUI9:FUM67 GEE9:GEI67 GOA9:GOE67 GXW9:GYA67 HHS9:HHW67 HRO9:HRS67 IBK9:IBO67 ILG9:ILK67 IVC9:IVG67 JEY9:JFC67 JOU9:JOY67 JYQ9:JYU67 KIM9:KIQ67 KSI9:KSM67 LCE9:LCI67 LMA9:LME67 LVW9:LWA67 MFS9:MFW67 MPO9:MPS67 MZK9:MZO67 NJG9:NJK67 NTC9:NTG67 OCY9:ODC67 OMU9:OMY67 OWQ9:OWU67 PGM9:PGQ67 PQI9:PQM67 QAE9:QAI67 QKA9:QKE67 QTW9:QUA67 RDS9:RDW67 RNO9:RNS67 RXK9:RXO67 SHG9:SHK67 SRC9:SRG67 TAY9:TBC67 TKU9:TKY67 TUQ9:TUU67 UEM9:UEQ67 UOI9:UOM67 UYE9:UYI67 VIA9:VIE67 VRW9:VSA67 WBS9:WBW67 WLO9:WLS67 WVK9:WVO67 C65545:G65603 IY65545:JC65603 SU65545:SY65603 ACQ65545:ACU65603 AMM65545:AMQ65603 AWI65545:AWM65603 BGE65545:BGI65603 BQA65545:BQE65603 BZW65545:CAA65603 CJS65545:CJW65603 CTO65545:CTS65603 DDK65545:DDO65603 DNG65545:DNK65603 DXC65545:DXG65603 EGY65545:EHC65603 EQU65545:EQY65603 FAQ65545:FAU65603 FKM65545:FKQ65603 FUI65545:FUM65603 GEE65545:GEI65603 GOA65545:GOE65603 GXW65545:GYA65603 HHS65545:HHW65603 HRO65545:HRS65603 IBK65545:IBO65603 ILG65545:ILK65603 IVC65545:IVG65603 JEY65545:JFC65603 JOU65545:JOY65603 JYQ65545:JYU65603 KIM65545:KIQ65603 KSI65545:KSM65603 LCE65545:LCI65603 LMA65545:LME65603 LVW65545:LWA65603 MFS65545:MFW65603 MPO65545:MPS65603 MZK65545:MZO65603 NJG65545:NJK65603 NTC65545:NTG65603 OCY65545:ODC65603 OMU65545:OMY65603 OWQ65545:OWU65603 PGM65545:PGQ65603 PQI65545:PQM65603 QAE65545:QAI65603 QKA65545:QKE65603 QTW65545:QUA65603 RDS65545:RDW65603 RNO65545:RNS65603 RXK65545:RXO65603 SHG65545:SHK65603 SRC65545:SRG65603 TAY65545:TBC65603 TKU65545:TKY65603 TUQ65545:TUU65603 UEM65545:UEQ65603 UOI65545:UOM65603 UYE65545:UYI65603 VIA65545:VIE65603 VRW65545:VSA65603 WBS65545:WBW65603 WLO65545:WLS65603 WVK65545:WVO65603 C131081:G131139 IY131081:JC131139 SU131081:SY131139 ACQ131081:ACU131139 AMM131081:AMQ131139 AWI131081:AWM131139 BGE131081:BGI131139 BQA131081:BQE131139 BZW131081:CAA131139 CJS131081:CJW131139 CTO131081:CTS131139 DDK131081:DDO131139 DNG131081:DNK131139 DXC131081:DXG131139 EGY131081:EHC131139 EQU131081:EQY131139 FAQ131081:FAU131139 FKM131081:FKQ131139 FUI131081:FUM131139 GEE131081:GEI131139 GOA131081:GOE131139 GXW131081:GYA131139 HHS131081:HHW131139 HRO131081:HRS131139 IBK131081:IBO131139 ILG131081:ILK131139 IVC131081:IVG131139 JEY131081:JFC131139 JOU131081:JOY131139 JYQ131081:JYU131139 KIM131081:KIQ131139 KSI131081:KSM131139 LCE131081:LCI131139 LMA131081:LME131139 LVW131081:LWA131139 MFS131081:MFW131139 MPO131081:MPS131139 MZK131081:MZO131139 NJG131081:NJK131139 NTC131081:NTG131139 OCY131081:ODC131139 OMU131081:OMY131139 OWQ131081:OWU131139 PGM131081:PGQ131139 PQI131081:PQM131139 QAE131081:QAI131139 QKA131081:QKE131139 QTW131081:QUA131139 RDS131081:RDW131139 RNO131081:RNS131139 RXK131081:RXO131139 SHG131081:SHK131139 SRC131081:SRG131139 TAY131081:TBC131139 TKU131081:TKY131139 TUQ131081:TUU131139 UEM131081:UEQ131139 UOI131081:UOM131139 UYE131081:UYI131139 VIA131081:VIE131139 VRW131081:VSA131139 WBS131081:WBW131139 WLO131081:WLS131139 WVK131081:WVO131139 C196617:G196675 IY196617:JC196675 SU196617:SY196675 ACQ196617:ACU196675 AMM196617:AMQ196675 AWI196617:AWM196675 BGE196617:BGI196675 BQA196617:BQE196675 BZW196617:CAA196675 CJS196617:CJW196675 CTO196617:CTS196675 DDK196617:DDO196675 DNG196617:DNK196675 DXC196617:DXG196675 EGY196617:EHC196675 EQU196617:EQY196675 FAQ196617:FAU196675 FKM196617:FKQ196675 FUI196617:FUM196675 GEE196617:GEI196675 GOA196617:GOE196675 GXW196617:GYA196675 HHS196617:HHW196675 HRO196617:HRS196675 IBK196617:IBO196675 ILG196617:ILK196675 IVC196617:IVG196675 JEY196617:JFC196675 JOU196617:JOY196675 JYQ196617:JYU196675 KIM196617:KIQ196675 KSI196617:KSM196675 LCE196617:LCI196675 LMA196617:LME196675 LVW196617:LWA196675 MFS196617:MFW196675 MPO196617:MPS196675 MZK196617:MZO196675 NJG196617:NJK196675 NTC196617:NTG196675 OCY196617:ODC196675 OMU196617:OMY196675 OWQ196617:OWU196675 PGM196617:PGQ196675 PQI196617:PQM196675 QAE196617:QAI196675 QKA196617:QKE196675 QTW196617:QUA196675 RDS196617:RDW196675 RNO196617:RNS196675 RXK196617:RXO196675 SHG196617:SHK196675 SRC196617:SRG196675 TAY196617:TBC196675 TKU196617:TKY196675 TUQ196617:TUU196675 UEM196617:UEQ196675 UOI196617:UOM196675 UYE196617:UYI196675 VIA196617:VIE196675 VRW196617:VSA196675 WBS196617:WBW196675 WLO196617:WLS196675 WVK196617:WVO196675 C262153:G262211 IY262153:JC262211 SU262153:SY262211 ACQ262153:ACU262211 AMM262153:AMQ262211 AWI262153:AWM262211 BGE262153:BGI262211 BQA262153:BQE262211 BZW262153:CAA262211 CJS262153:CJW262211 CTO262153:CTS262211 DDK262153:DDO262211 DNG262153:DNK262211 DXC262153:DXG262211 EGY262153:EHC262211 EQU262153:EQY262211 FAQ262153:FAU262211 FKM262153:FKQ262211 FUI262153:FUM262211 GEE262153:GEI262211 GOA262153:GOE262211 GXW262153:GYA262211 HHS262153:HHW262211 HRO262153:HRS262211 IBK262153:IBO262211 ILG262153:ILK262211 IVC262153:IVG262211 JEY262153:JFC262211 JOU262153:JOY262211 JYQ262153:JYU262211 KIM262153:KIQ262211 KSI262153:KSM262211 LCE262153:LCI262211 LMA262153:LME262211 LVW262153:LWA262211 MFS262153:MFW262211 MPO262153:MPS262211 MZK262153:MZO262211 NJG262153:NJK262211 NTC262153:NTG262211 OCY262153:ODC262211 OMU262153:OMY262211 OWQ262153:OWU262211 PGM262153:PGQ262211 PQI262153:PQM262211 QAE262153:QAI262211 QKA262153:QKE262211 QTW262153:QUA262211 RDS262153:RDW262211 RNO262153:RNS262211 RXK262153:RXO262211 SHG262153:SHK262211 SRC262153:SRG262211 TAY262153:TBC262211 TKU262153:TKY262211 TUQ262153:TUU262211 UEM262153:UEQ262211 UOI262153:UOM262211 UYE262153:UYI262211 VIA262153:VIE262211 VRW262153:VSA262211 WBS262153:WBW262211 WLO262153:WLS262211 WVK262153:WVO262211 C327689:G327747 IY327689:JC327747 SU327689:SY327747 ACQ327689:ACU327747 AMM327689:AMQ327747 AWI327689:AWM327747 BGE327689:BGI327747 BQA327689:BQE327747 BZW327689:CAA327747 CJS327689:CJW327747 CTO327689:CTS327747 DDK327689:DDO327747 DNG327689:DNK327747 DXC327689:DXG327747 EGY327689:EHC327747 EQU327689:EQY327747 FAQ327689:FAU327747 FKM327689:FKQ327747 FUI327689:FUM327747 GEE327689:GEI327747 GOA327689:GOE327747 GXW327689:GYA327747 HHS327689:HHW327747 HRO327689:HRS327747 IBK327689:IBO327747 ILG327689:ILK327747 IVC327689:IVG327747 JEY327689:JFC327747 JOU327689:JOY327747 JYQ327689:JYU327747 KIM327689:KIQ327747 KSI327689:KSM327747 LCE327689:LCI327747 LMA327689:LME327747 LVW327689:LWA327747 MFS327689:MFW327747 MPO327689:MPS327747 MZK327689:MZO327747 NJG327689:NJK327747 NTC327689:NTG327747 OCY327689:ODC327747 OMU327689:OMY327747 OWQ327689:OWU327747 PGM327689:PGQ327747 PQI327689:PQM327747 QAE327689:QAI327747 QKA327689:QKE327747 QTW327689:QUA327747 RDS327689:RDW327747 RNO327689:RNS327747 RXK327689:RXO327747 SHG327689:SHK327747 SRC327689:SRG327747 TAY327689:TBC327747 TKU327689:TKY327747 TUQ327689:TUU327747 UEM327689:UEQ327747 UOI327689:UOM327747 UYE327689:UYI327747 VIA327689:VIE327747 VRW327689:VSA327747 WBS327689:WBW327747 WLO327689:WLS327747 WVK327689:WVO327747 C393225:G393283 IY393225:JC393283 SU393225:SY393283 ACQ393225:ACU393283 AMM393225:AMQ393283 AWI393225:AWM393283 BGE393225:BGI393283 BQA393225:BQE393283 BZW393225:CAA393283 CJS393225:CJW393283 CTO393225:CTS393283 DDK393225:DDO393283 DNG393225:DNK393283 DXC393225:DXG393283 EGY393225:EHC393283 EQU393225:EQY393283 FAQ393225:FAU393283 FKM393225:FKQ393283 FUI393225:FUM393283 GEE393225:GEI393283 GOA393225:GOE393283 GXW393225:GYA393283 HHS393225:HHW393283 HRO393225:HRS393283 IBK393225:IBO393283 ILG393225:ILK393283 IVC393225:IVG393283 JEY393225:JFC393283 JOU393225:JOY393283 JYQ393225:JYU393283 KIM393225:KIQ393283 KSI393225:KSM393283 LCE393225:LCI393283 LMA393225:LME393283 LVW393225:LWA393283 MFS393225:MFW393283 MPO393225:MPS393283 MZK393225:MZO393283 NJG393225:NJK393283 NTC393225:NTG393283 OCY393225:ODC393283 OMU393225:OMY393283 OWQ393225:OWU393283 PGM393225:PGQ393283 PQI393225:PQM393283 QAE393225:QAI393283 QKA393225:QKE393283 QTW393225:QUA393283 RDS393225:RDW393283 RNO393225:RNS393283 RXK393225:RXO393283 SHG393225:SHK393283 SRC393225:SRG393283 TAY393225:TBC393283 TKU393225:TKY393283 TUQ393225:TUU393283 UEM393225:UEQ393283 UOI393225:UOM393283 UYE393225:UYI393283 VIA393225:VIE393283 VRW393225:VSA393283 WBS393225:WBW393283 WLO393225:WLS393283 WVK393225:WVO393283 C458761:G458819 IY458761:JC458819 SU458761:SY458819 ACQ458761:ACU458819 AMM458761:AMQ458819 AWI458761:AWM458819 BGE458761:BGI458819 BQA458761:BQE458819 BZW458761:CAA458819 CJS458761:CJW458819 CTO458761:CTS458819 DDK458761:DDO458819 DNG458761:DNK458819 DXC458761:DXG458819 EGY458761:EHC458819 EQU458761:EQY458819 FAQ458761:FAU458819 FKM458761:FKQ458819 FUI458761:FUM458819 GEE458761:GEI458819 GOA458761:GOE458819 GXW458761:GYA458819 HHS458761:HHW458819 HRO458761:HRS458819 IBK458761:IBO458819 ILG458761:ILK458819 IVC458761:IVG458819 JEY458761:JFC458819 JOU458761:JOY458819 JYQ458761:JYU458819 KIM458761:KIQ458819 KSI458761:KSM458819 LCE458761:LCI458819 LMA458761:LME458819 LVW458761:LWA458819 MFS458761:MFW458819 MPO458761:MPS458819 MZK458761:MZO458819 NJG458761:NJK458819 NTC458761:NTG458819 OCY458761:ODC458819 OMU458761:OMY458819 OWQ458761:OWU458819 PGM458761:PGQ458819 PQI458761:PQM458819 QAE458761:QAI458819 QKA458761:QKE458819 QTW458761:QUA458819 RDS458761:RDW458819 RNO458761:RNS458819 RXK458761:RXO458819 SHG458761:SHK458819 SRC458761:SRG458819 TAY458761:TBC458819 TKU458761:TKY458819 TUQ458761:TUU458819 UEM458761:UEQ458819 UOI458761:UOM458819 UYE458761:UYI458819 VIA458761:VIE458819 VRW458761:VSA458819 WBS458761:WBW458819 WLO458761:WLS458819 WVK458761:WVO458819 C524297:G524355 IY524297:JC524355 SU524297:SY524355 ACQ524297:ACU524355 AMM524297:AMQ524355 AWI524297:AWM524355 BGE524297:BGI524355 BQA524297:BQE524355 BZW524297:CAA524355 CJS524297:CJW524355 CTO524297:CTS524355 DDK524297:DDO524355 DNG524297:DNK524355 DXC524297:DXG524355 EGY524297:EHC524355 EQU524297:EQY524355 FAQ524297:FAU524355 FKM524297:FKQ524355 FUI524297:FUM524355 GEE524297:GEI524355 GOA524297:GOE524355 GXW524297:GYA524355 HHS524297:HHW524355 HRO524297:HRS524355 IBK524297:IBO524355 ILG524297:ILK524355 IVC524297:IVG524355 JEY524297:JFC524355 JOU524297:JOY524355 JYQ524297:JYU524355 KIM524297:KIQ524355 KSI524297:KSM524355 LCE524297:LCI524355 LMA524297:LME524355 LVW524297:LWA524355 MFS524297:MFW524355 MPO524297:MPS524355 MZK524297:MZO524355 NJG524297:NJK524355 NTC524297:NTG524355 OCY524297:ODC524355 OMU524297:OMY524355 OWQ524297:OWU524355 PGM524297:PGQ524355 PQI524297:PQM524355 QAE524297:QAI524355 QKA524297:QKE524355 QTW524297:QUA524355 RDS524297:RDW524355 RNO524297:RNS524355 RXK524297:RXO524355 SHG524297:SHK524355 SRC524297:SRG524355 TAY524297:TBC524355 TKU524297:TKY524355 TUQ524297:TUU524355 UEM524297:UEQ524355 UOI524297:UOM524355 UYE524297:UYI524355 VIA524297:VIE524355 VRW524297:VSA524355 WBS524297:WBW524355 WLO524297:WLS524355 WVK524297:WVO524355 C589833:G589891 IY589833:JC589891 SU589833:SY589891 ACQ589833:ACU589891 AMM589833:AMQ589891 AWI589833:AWM589891 BGE589833:BGI589891 BQA589833:BQE589891 BZW589833:CAA589891 CJS589833:CJW589891 CTO589833:CTS589891 DDK589833:DDO589891 DNG589833:DNK589891 DXC589833:DXG589891 EGY589833:EHC589891 EQU589833:EQY589891 FAQ589833:FAU589891 FKM589833:FKQ589891 FUI589833:FUM589891 GEE589833:GEI589891 GOA589833:GOE589891 GXW589833:GYA589891 HHS589833:HHW589891 HRO589833:HRS589891 IBK589833:IBO589891 ILG589833:ILK589891 IVC589833:IVG589891 JEY589833:JFC589891 JOU589833:JOY589891 JYQ589833:JYU589891 KIM589833:KIQ589891 KSI589833:KSM589891 LCE589833:LCI589891 LMA589833:LME589891 LVW589833:LWA589891 MFS589833:MFW589891 MPO589833:MPS589891 MZK589833:MZO589891 NJG589833:NJK589891 NTC589833:NTG589891 OCY589833:ODC589891 OMU589833:OMY589891 OWQ589833:OWU589891 PGM589833:PGQ589891 PQI589833:PQM589891 QAE589833:QAI589891 QKA589833:QKE589891 QTW589833:QUA589891 RDS589833:RDW589891 RNO589833:RNS589891 RXK589833:RXO589891 SHG589833:SHK589891 SRC589833:SRG589891 TAY589833:TBC589891 TKU589833:TKY589891 TUQ589833:TUU589891 UEM589833:UEQ589891 UOI589833:UOM589891 UYE589833:UYI589891 VIA589833:VIE589891 VRW589833:VSA589891 WBS589833:WBW589891 WLO589833:WLS589891 WVK589833:WVO589891 C655369:G655427 IY655369:JC655427 SU655369:SY655427 ACQ655369:ACU655427 AMM655369:AMQ655427 AWI655369:AWM655427 BGE655369:BGI655427 BQA655369:BQE655427 BZW655369:CAA655427 CJS655369:CJW655427 CTO655369:CTS655427 DDK655369:DDO655427 DNG655369:DNK655427 DXC655369:DXG655427 EGY655369:EHC655427 EQU655369:EQY655427 FAQ655369:FAU655427 FKM655369:FKQ655427 FUI655369:FUM655427 GEE655369:GEI655427 GOA655369:GOE655427 GXW655369:GYA655427 HHS655369:HHW655427 HRO655369:HRS655427 IBK655369:IBO655427 ILG655369:ILK655427 IVC655369:IVG655427 JEY655369:JFC655427 JOU655369:JOY655427 JYQ655369:JYU655427 KIM655369:KIQ655427 KSI655369:KSM655427 LCE655369:LCI655427 LMA655369:LME655427 LVW655369:LWA655427 MFS655369:MFW655427 MPO655369:MPS655427 MZK655369:MZO655427 NJG655369:NJK655427 NTC655369:NTG655427 OCY655369:ODC655427 OMU655369:OMY655427 OWQ655369:OWU655427 PGM655369:PGQ655427 PQI655369:PQM655427 QAE655369:QAI655427 QKA655369:QKE655427 QTW655369:QUA655427 RDS655369:RDW655427 RNO655369:RNS655427 RXK655369:RXO655427 SHG655369:SHK655427 SRC655369:SRG655427 TAY655369:TBC655427 TKU655369:TKY655427 TUQ655369:TUU655427 UEM655369:UEQ655427 UOI655369:UOM655427 UYE655369:UYI655427 VIA655369:VIE655427 VRW655369:VSA655427 WBS655369:WBW655427 WLO655369:WLS655427 WVK655369:WVO655427 C720905:G720963 IY720905:JC720963 SU720905:SY720963 ACQ720905:ACU720963 AMM720905:AMQ720963 AWI720905:AWM720963 BGE720905:BGI720963 BQA720905:BQE720963 BZW720905:CAA720963 CJS720905:CJW720963 CTO720905:CTS720963 DDK720905:DDO720963 DNG720905:DNK720963 DXC720905:DXG720963 EGY720905:EHC720963 EQU720905:EQY720963 FAQ720905:FAU720963 FKM720905:FKQ720963 FUI720905:FUM720963 GEE720905:GEI720963 GOA720905:GOE720963 GXW720905:GYA720963 HHS720905:HHW720963 HRO720905:HRS720963 IBK720905:IBO720963 ILG720905:ILK720963 IVC720905:IVG720963 JEY720905:JFC720963 JOU720905:JOY720963 JYQ720905:JYU720963 KIM720905:KIQ720963 KSI720905:KSM720963 LCE720905:LCI720963 LMA720905:LME720963 LVW720905:LWA720963 MFS720905:MFW720963 MPO720905:MPS720963 MZK720905:MZO720963 NJG720905:NJK720963 NTC720905:NTG720963 OCY720905:ODC720963 OMU720905:OMY720963 OWQ720905:OWU720963 PGM720905:PGQ720963 PQI720905:PQM720963 QAE720905:QAI720963 QKA720905:QKE720963 QTW720905:QUA720963 RDS720905:RDW720963 RNO720905:RNS720963 RXK720905:RXO720963 SHG720905:SHK720963 SRC720905:SRG720963 TAY720905:TBC720963 TKU720905:TKY720963 TUQ720905:TUU720963 UEM720905:UEQ720963 UOI720905:UOM720963 UYE720905:UYI720963 VIA720905:VIE720963 VRW720905:VSA720963 WBS720905:WBW720963 WLO720905:WLS720963 WVK720905:WVO720963 C786441:G786499 IY786441:JC786499 SU786441:SY786499 ACQ786441:ACU786499 AMM786441:AMQ786499 AWI786441:AWM786499 BGE786441:BGI786499 BQA786441:BQE786499 BZW786441:CAA786499 CJS786441:CJW786499 CTO786441:CTS786499 DDK786441:DDO786499 DNG786441:DNK786499 DXC786441:DXG786499 EGY786441:EHC786499 EQU786441:EQY786499 FAQ786441:FAU786499 FKM786441:FKQ786499 FUI786441:FUM786499 GEE786441:GEI786499 GOA786441:GOE786499 GXW786441:GYA786499 HHS786441:HHW786499 HRO786441:HRS786499 IBK786441:IBO786499 ILG786441:ILK786499 IVC786441:IVG786499 JEY786441:JFC786499 JOU786441:JOY786499 JYQ786441:JYU786499 KIM786441:KIQ786499 KSI786441:KSM786499 LCE786441:LCI786499 LMA786441:LME786499 LVW786441:LWA786499 MFS786441:MFW786499 MPO786441:MPS786499 MZK786441:MZO786499 NJG786441:NJK786499 NTC786441:NTG786499 OCY786441:ODC786499 OMU786441:OMY786499 OWQ786441:OWU786499 PGM786441:PGQ786499 PQI786441:PQM786499 QAE786441:QAI786499 QKA786441:QKE786499 QTW786441:QUA786499 RDS786441:RDW786499 RNO786441:RNS786499 RXK786441:RXO786499 SHG786441:SHK786499 SRC786441:SRG786499 TAY786441:TBC786499 TKU786441:TKY786499 TUQ786441:TUU786499 UEM786441:UEQ786499 UOI786441:UOM786499 UYE786441:UYI786499 VIA786441:VIE786499 VRW786441:VSA786499 WBS786441:WBW786499 WLO786441:WLS786499 WVK786441:WVO786499 C851977:G852035 IY851977:JC852035 SU851977:SY852035 ACQ851977:ACU852035 AMM851977:AMQ852035 AWI851977:AWM852035 BGE851977:BGI852035 BQA851977:BQE852035 BZW851977:CAA852035 CJS851977:CJW852035 CTO851977:CTS852035 DDK851977:DDO852035 DNG851977:DNK852035 DXC851977:DXG852035 EGY851977:EHC852035 EQU851977:EQY852035 FAQ851977:FAU852035 FKM851977:FKQ852035 FUI851977:FUM852035 GEE851977:GEI852035 GOA851977:GOE852035 GXW851977:GYA852035 HHS851977:HHW852035 HRO851977:HRS852035 IBK851977:IBO852035 ILG851977:ILK852035 IVC851977:IVG852035 JEY851977:JFC852035 JOU851977:JOY852035 JYQ851977:JYU852035 KIM851977:KIQ852035 KSI851977:KSM852035 LCE851977:LCI852035 LMA851977:LME852035 LVW851977:LWA852035 MFS851977:MFW852035 MPO851977:MPS852035 MZK851977:MZO852035 NJG851977:NJK852035 NTC851977:NTG852035 OCY851977:ODC852035 OMU851977:OMY852035 OWQ851977:OWU852035 PGM851977:PGQ852035 PQI851977:PQM852035 QAE851977:QAI852035 QKA851977:QKE852035 QTW851977:QUA852035 RDS851977:RDW852035 RNO851977:RNS852035 RXK851977:RXO852035 SHG851977:SHK852035 SRC851977:SRG852035 TAY851977:TBC852035 TKU851977:TKY852035 TUQ851977:TUU852035 UEM851977:UEQ852035 UOI851977:UOM852035 UYE851977:UYI852035 VIA851977:VIE852035 VRW851977:VSA852035 WBS851977:WBW852035 WLO851977:WLS852035 WVK851977:WVO852035 C917513:G917571 IY917513:JC917571 SU917513:SY917571 ACQ917513:ACU917571 AMM917513:AMQ917571 AWI917513:AWM917571 BGE917513:BGI917571 BQA917513:BQE917571 BZW917513:CAA917571 CJS917513:CJW917571 CTO917513:CTS917571 DDK917513:DDO917571 DNG917513:DNK917571 DXC917513:DXG917571 EGY917513:EHC917571 EQU917513:EQY917571 FAQ917513:FAU917571 FKM917513:FKQ917571 FUI917513:FUM917571 GEE917513:GEI917571 GOA917513:GOE917571 GXW917513:GYA917571 HHS917513:HHW917571 HRO917513:HRS917571 IBK917513:IBO917571 ILG917513:ILK917571 IVC917513:IVG917571 JEY917513:JFC917571 JOU917513:JOY917571 JYQ917513:JYU917571 KIM917513:KIQ917571 KSI917513:KSM917571 LCE917513:LCI917571 LMA917513:LME917571 LVW917513:LWA917571 MFS917513:MFW917571 MPO917513:MPS917571 MZK917513:MZO917571 NJG917513:NJK917571 NTC917513:NTG917571 OCY917513:ODC917571 OMU917513:OMY917571 OWQ917513:OWU917571 PGM917513:PGQ917571 PQI917513:PQM917571 QAE917513:QAI917571 QKA917513:QKE917571 QTW917513:QUA917571 RDS917513:RDW917571 RNO917513:RNS917571 RXK917513:RXO917571 SHG917513:SHK917571 SRC917513:SRG917571 TAY917513:TBC917571 TKU917513:TKY917571 TUQ917513:TUU917571 UEM917513:UEQ917571 UOI917513:UOM917571 UYE917513:UYI917571 VIA917513:VIE917571 VRW917513:VSA917571 WBS917513:WBW917571 WLO917513:WLS917571 WVK917513:WVO917571 C983049:G983107 IY983049:JC983107 SU983049:SY983107 ACQ983049:ACU983107 AMM983049:AMQ983107 AWI983049:AWM983107 BGE983049:BGI983107 BQA983049:BQE983107 BZW983049:CAA983107 CJS983049:CJW983107 CTO983049:CTS983107 DDK983049:DDO983107 DNG983049:DNK983107 DXC983049:DXG983107 EGY983049:EHC983107 EQU983049:EQY983107 FAQ983049:FAU983107 FKM983049:FKQ983107 FUI983049:FUM983107 GEE983049:GEI983107 GOA983049:GOE983107 GXW983049:GYA983107 HHS983049:HHW983107 HRO983049:HRS983107 IBK983049:IBO983107 ILG983049:ILK983107 IVC983049:IVG983107 JEY983049:JFC983107 JOU983049:JOY983107 JYQ983049:JYU983107 KIM983049:KIQ983107 KSI983049:KSM983107 LCE983049:LCI983107 LMA983049:LME983107 LVW983049:LWA983107 MFS983049:MFW983107 MPO983049:MPS983107 MZK983049:MZO983107 NJG983049:NJK983107 NTC983049:NTG983107 OCY983049:ODC983107 OMU983049:OMY983107 OWQ983049:OWU983107 PGM983049:PGQ983107 PQI983049:PQM983107 QAE983049:QAI983107 QKA983049:QKE983107 QTW983049:QUA983107 RDS983049:RDW983107 RNO983049:RNS983107 RXK983049:RXO983107 SHG983049:SHK983107 SRC983049:SRG983107 TAY983049:TBC983107 TKU983049:TKY983107 TUQ983049:TUU983107 UEM983049:UEQ983107 UOI983049:UOM983107 UYE983049:UYI983107 VIA983049:VIE983107 VRW983049:VSA983107 WBS983049:WBW983107 WLO983049:WLS983107 WVK983049:WVO983107 B9:B66 IX9:IX66 ST9:ST66 ACP9:ACP66 AML9:AML66 AWH9:AWH66 BGD9:BGD66 BPZ9:BPZ66 BZV9:BZV66 CJR9:CJR66 CTN9:CTN66 DDJ9:DDJ66 DNF9:DNF66 DXB9:DXB66 EGX9:EGX66 EQT9:EQT66 FAP9:FAP66 FKL9:FKL66 FUH9:FUH66 GED9:GED66 GNZ9:GNZ66 GXV9:GXV66 HHR9:HHR66 HRN9:HRN66 IBJ9:IBJ66 ILF9:ILF66 IVB9:IVB66 JEX9:JEX66 JOT9:JOT66 JYP9:JYP66 KIL9:KIL66 KSH9:KSH66 LCD9:LCD66 LLZ9:LLZ66 LVV9:LVV66 MFR9:MFR66 MPN9:MPN66 MZJ9:MZJ66 NJF9:NJF66 NTB9:NTB66 OCX9:OCX66 OMT9:OMT66 OWP9:OWP66 PGL9:PGL66 PQH9:PQH66 QAD9:QAD66 QJZ9:QJZ66 QTV9:QTV66 RDR9:RDR66 RNN9:RNN66 RXJ9:RXJ66 SHF9:SHF66 SRB9:SRB66 TAX9:TAX66 TKT9:TKT66 TUP9:TUP66 UEL9:UEL66 UOH9:UOH66 UYD9:UYD66 VHZ9:VHZ66 VRV9:VRV66 WBR9:WBR66 WLN9:WLN66 WVJ9:WVJ66 B65545:B65602 IX65545:IX65602 ST65545:ST65602 ACP65545:ACP65602 AML65545:AML65602 AWH65545:AWH65602 BGD65545:BGD65602 BPZ65545:BPZ65602 BZV65545:BZV65602 CJR65545:CJR65602 CTN65545:CTN65602 DDJ65545:DDJ65602 DNF65545:DNF65602 DXB65545:DXB65602 EGX65545:EGX65602 EQT65545:EQT65602 FAP65545:FAP65602 FKL65545:FKL65602 FUH65545:FUH65602 GED65545:GED65602 GNZ65545:GNZ65602 GXV65545:GXV65602 HHR65545:HHR65602 HRN65545:HRN65602 IBJ65545:IBJ65602 ILF65545:ILF65602 IVB65545:IVB65602 JEX65545:JEX65602 JOT65545:JOT65602 JYP65545:JYP65602 KIL65545:KIL65602 KSH65545:KSH65602 LCD65545:LCD65602 LLZ65545:LLZ65602 LVV65545:LVV65602 MFR65545:MFR65602 MPN65545:MPN65602 MZJ65545:MZJ65602 NJF65545:NJF65602 NTB65545:NTB65602 OCX65545:OCX65602 OMT65545:OMT65602 OWP65545:OWP65602 PGL65545:PGL65602 PQH65545:PQH65602 QAD65545:QAD65602 QJZ65545:QJZ65602 QTV65545:QTV65602 RDR65545:RDR65602 RNN65545:RNN65602 RXJ65545:RXJ65602 SHF65545:SHF65602 SRB65545:SRB65602 TAX65545:TAX65602 TKT65545:TKT65602 TUP65545:TUP65602 UEL65545:UEL65602 UOH65545:UOH65602 UYD65545:UYD65602 VHZ65545:VHZ65602 VRV65545:VRV65602 WBR65545:WBR65602 WLN65545:WLN65602 WVJ65545:WVJ65602 B131081:B131138 IX131081:IX131138 ST131081:ST131138 ACP131081:ACP131138 AML131081:AML131138 AWH131081:AWH131138 BGD131081:BGD131138 BPZ131081:BPZ131138 BZV131081:BZV131138 CJR131081:CJR131138 CTN131081:CTN131138 DDJ131081:DDJ131138 DNF131081:DNF131138 DXB131081:DXB131138 EGX131081:EGX131138 EQT131081:EQT131138 FAP131081:FAP131138 FKL131081:FKL131138 FUH131081:FUH131138 GED131081:GED131138 GNZ131081:GNZ131138 GXV131081:GXV131138 HHR131081:HHR131138 HRN131081:HRN131138 IBJ131081:IBJ131138 ILF131081:ILF131138 IVB131081:IVB131138 JEX131081:JEX131138 JOT131081:JOT131138 JYP131081:JYP131138 KIL131081:KIL131138 KSH131081:KSH131138 LCD131081:LCD131138 LLZ131081:LLZ131138 LVV131081:LVV131138 MFR131081:MFR131138 MPN131081:MPN131138 MZJ131081:MZJ131138 NJF131081:NJF131138 NTB131081:NTB131138 OCX131081:OCX131138 OMT131081:OMT131138 OWP131081:OWP131138 PGL131081:PGL131138 PQH131081:PQH131138 QAD131081:QAD131138 QJZ131081:QJZ131138 QTV131081:QTV131138 RDR131081:RDR131138 RNN131081:RNN131138 RXJ131081:RXJ131138 SHF131081:SHF131138 SRB131081:SRB131138 TAX131081:TAX131138 TKT131081:TKT131138 TUP131081:TUP131138 UEL131081:UEL131138 UOH131081:UOH131138 UYD131081:UYD131138 VHZ131081:VHZ131138 VRV131081:VRV131138 WBR131081:WBR131138 WLN131081:WLN131138 WVJ131081:WVJ131138 B196617:B196674 IX196617:IX196674 ST196617:ST196674 ACP196617:ACP196674 AML196617:AML196674 AWH196617:AWH196674 BGD196617:BGD196674 BPZ196617:BPZ196674 BZV196617:BZV196674 CJR196617:CJR196674 CTN196617:CTN196674 DDJ196617:DDJ196674 DNF196617:DNF196674 DXB196617:DXB196674 EGX196617:EGX196674 EQT196617:EQT196674 FAP196617:FAP196674 FKL196617:FKL196674 FUH196617:FUH196674 GED196617:GED196674 GNZ196617:GNZ196674 GXV196617:GXV196674 HHR196617:HHR196674 HRN196617:HRN196674 IBJ196617:IBJ196674 ILF196617:ILF196674 IVB196617:IVB196674 JEX196617:JEX196674 JOT196617:JOT196674 JYP196617:JYP196674 KIL196617:KIL196674 KSH196617:KSH196674 LCD196617:LCD196674 LLZ196617:LLZ196674 LVV196617:LVV196674 MFR196617:MFR196674 MPN196617:MPN196674 MZJ196617:MZJ196674 NJF196617:NJF196674 NTB196617:NTB196674 OCX196617:OCX196674 OMT196617:OMT196674 OWP196617:OWP196674 PGL196617:PGL196674 PQH196617:PQH196674 QAD196617:QAD196674 QJZ196617:QJZ196674 QTV196617:QTV196674 RDR196617:RDR196674 RNN196617:RNN196674 RXJ196617:RXJ196674 SHF196617:SHF196674 SRB196617:SRB196674 TAX196617:TAX196674 TKT196617:TKT196674 TUP196617:TUP196674 UEL196617:UEL196674 UOH196617:UOH196674 UYD196617:UYD196674 VHZ196617:VHZ196674 VRV196617:VRV196674 WBR196617:WBR196674 WLN196617:WLN196674 WVJ196617:WVJ196674 B262153:B262210 IX262153:IX262210 ST262153:ST262210 ACP262153:ACP262210 AML262153:AML262210 AWH262153:AWH262210 BGD262153:BGD262210 BPZ262153:BPZ262210 BZV262153:BZV262210 CJR262153:CJR262210 CTN262153:CTN262210 DDJ262153:DDJ262210 DNF262153:DNF262210 DXB262153:DXB262210 EGX262153:EGX262210 EQT262153:EQT262210 FAP262153:FAP262210 FKL262153:FKL262210 FUH262153:FUH262210 GED262153:GED262210 GNZ262153:GNZ262210 GXV262153:GXV262210 HHR262153:HHR262210 HRN262153:HRN262210 IBJ262153:IBJ262210 ILF262153:ILF262210 IVB262153:IVB262210 JEX262153:JEX262210 JOT262153:JOT262210 JYP262153:JYP262210 KIL262153:KIL262210 KSH262153:KSH262210 LCD262153:LCD262210 LLZ262153:LLZ262210 LVV262153:LVV262210 MFR262153:MFR262210 MPN262153:MPN262210 MZJ262153:MZJ262210 NJF262153:NJF262210 NTB262153:NTB262210 OCX262153:OCX262210 OMT262153:OMT262210 OWP262153:OWP262210 PGL262153:PGL262210 PQH262153:PQH262210 QAD262153:QAD262210 QJZ262153:QJZ262210 QTV262153:QTV262210 RDR262153:RDR262210 RNN262153:RNN262210 RXJ262153:RXJ262210 SHF262153:SHF262210 SRB262153:SRB262210 TAX262153:TAX262210 TKT262153:TKT262210 TUP262153:TUP262210 UEL262153:UEL262210 UOH262153:UOH262210 UYD262153:UYD262210 VHZ262153:VHZ262210 VRV262153:VRV262210 WBR262153:WBR262210 WLN262153:WLN262210 WVJ262153:WVJ262210 B327689:B327746 IX327689:IX327746 ST327689:ST327746 ACP327689:ACP327746 AML327689:AML327746 AWH327689:AWH327746 BGD327689:BGD327746 BPZ327689:BPZ327746 BZV327689:BZV327746 CJR327689:CJR327746 CTN327689:CTN327746 DDJ327689:DDJ327746 DNF327689:DNF327746 DXB327689:DXB327746 EGX327689:EGX327746 EQT327689:EQT327746 FAP327689:FAP327746 FKL327689:FKL327746 FUH327689:FUH327746 GED327689:GED327746 GNZ327689:GNZ327746 GXV327689:GXV327746 HHR327689:HHR327746 HRN327689:HRN327746 IBJ327689:IBJ327746 ILF327689:ILF327746 IVB327689:IVB327746 JEX327689:JEX327746 JOT327689:JOT327746 JYP327689:JYP327746 KIL327689:KIL327746 KSH327689:KSH327746 LCD327689:LCD327746 LLZ327689:LLZ327746 LVV327689:LVV327746 MFR327689:MFR327746 MPN327689:MPN327746 MZJ327689:MZJ327746 NJF327689:NJF327746 NTB327689:NTB327746 OCX327689:OCX327746 OMT327689:OMT327746 OWP327689:OWP327746 PGL327689:PGL327746 PQH327689:PQH327746 QAD327689:QAD327746 QJZ327689:QJZ327746 QTV327689:QTV327746 RDR327689:RDR327746 RNN327689:RNN327746 RXJ327689:RXJ327746 SHF327689:SHF327746 SRB327689:SRB327746 TAX327689:TAX327746 TKT327689:TKT327746 TUP327689:TUP327746 UEL327689:UEL327746 UOH327689:UOH327746 UYD327689:UYD327746 VHZ327689:VHZ327746 VRV327689:VRV327746 WBR327689:WBR327746 WLN327689:WLN327746 WVJ327689:WVJ327746 B393225:B393282 IX393225:IX393282 ST393225:ST393282 ACP393225:ACP393282 AML393225:AML393282 AWH393225:AWH393282 BGD393225:BGD393282 BPZ393225:BPZ393282 BZV393225:BZV393282 CJR393225:CJR393282 CTN393225:CTN393282 DDJ393225:DDJ393282 DNF393225:DNF393282 DXB393225:DXB393282 EGX393225:EGX393282 EQT393225:EQT393282 FAP393225:FAP393282 FKL393225:FKL393282 FUH393225:FUH393282 GED393225:GED393282 GNZ393225:GNZ393282 GXV393225:GXV393282 HHR393225:HHR393282 HRN393225:HRN393282 IBJ393225:IBJ393282 ILF393225:ILF393282 IVB393225:IVB393282 JEX393225:JEX393282 JOT393225:JOT393282 JYP393225:JYP393282 KIL393225:KIL393282 KSH393225:KSH393282 LCD393225:LCD393282 LLZ393225:LLZ393282 LVV393225:LVV393282 MFR393225:MFR393282 MPN393225:MPN393282 MZJ393225:MZJ393282 NJF393225:NJF393282 NTB393225:NTB393282 OCX393225:OCX393282 OMT393225:OMT393282 OWP393225:OWP393282 PGL393225:PGL393282 PQH393225:PQH393282 QAD393225:QAD393282 QJZ393225:QJZ393282 QTV393225:QTV393282 RDR393225:RDR393282 RNN393225:RNN393282 RXJ393225:RXJ393282 SHF393225:SHF393282 SRB393225:SRB393282 TAX393225:TAX393282 TKT393225:TKT393282 TUP393225:TUP393282 UEL393225:UEL393282 UOH393225:UOH393282 UYD393225:UYD393282 VHZ393225:VHZ393282 VRV393225:VRV393282 WBR393225:WBR393282 WLN393225:WLN393282 WVJ393225:WVJ393282 B458761:B458818 IX458761:IX458818 ST458761:ST458818 ACP458761:ACP458818 AML458761:AML458818 AWH458761:AWH458818 BGD458761:BGD458818 BPZ458761:BPZ458818 BZV458761:BZV458818 CJR458761:CJR458818 CTN458761:CTN458818 DDJ458761:DDJ458818 DNF458761:DNF458818 DXB458761:DXB458818 EGX458761:EGX458818 EQT458761:EQT458818 FAP458761:FAP458818 FKL458761:FKL458818 FUH458761:FUH458818 GED458761:GED458818 GNZ458761:GNZ458818 GXV458761:GXV458818 HHR458761:HHR458818 HRN458761:HRN458818 IBJ458761:IBJ458818 ILF458761:ILF458818 IVB458761:IVB458818 JEX458761:JEX458818 JOT458761:JOT458818 JYP458761:JYP458818 KIL458761:KIL458818 KSH458761:KSH458818 LCD458761:LCD458818 LLZ458761:LLZ458818 LVV458761:LVV458818 MFR458761:MFR458818 MPN458761:MPN458818 MZJ458761:MZJ458818 NJF458761:NJF458818 NTB458761:NTB458818 OCX458761:OCX458818 OMT458761:OMT458818 OWP458761:OWP458818 PGL458761:PGL458818 PQH458761:PQH458818 QAD458761:QAD458818 QJZ458761:QJZ458818 QTV458761:QTV458818 RDR458761:RDR458818 RNN458761:RNN458818 RXJ458761:RXJ458818 SHF458761:SHF458818 SRB458761:SRB458818 TAX458761:TAX458818 TKT458761:TKT458818 TUP458761:TUP458818 UEL458761:UEL458818 UOH458761:UOH458818 UYD458761:UYD458818 VHZ458761:VHZ458818 VRV458761:VRV458818 WBR458761:WBR458818 WLN458761:WLN458818 WVJ458761:WVJ458818 B524297:B524354 IX524297:IX524354 ST524297:ST524354 ACP524297:ACP524354 AML524297:AML524354 AWH524297:AWH524354 BGD524297:BGD524354 BPZ524297:BPZ524354 BZV524297:BZV524354 CJR524297:CJR524354 CTN524297:CTN524354 DDJ524297:DDJ524354 DNF524297:DNF524354 DXB524297:DXB524354 EGX524297:EGX524354 EQT524297:EQT524354 FAP524297:FAP524354 FKL524297:FKL524354 FUH524297:FUH524354 GED524297:GED524354 GNZ524297:GNZ524354 GXV524297:GXV524354 HHR524297:HHR524354 HRN524297:HRN524354 IBJ524297:IBJ524354 ILF524297:ILF524354 IVB524297:IVB524354 JEX524297:JEX524354 JOT524297:JOT524354 JYP524297:JYP524354 KIL524297:KIL524354 KSH524297:KSH524354 LCD524297:LCD524354 LLZ524297:LLZ524354 LVV524297:LVV524354 MFR524297:MFR524354 MPN524297:MPN524354 MZJ524297:MZJ524354 NJF524297:NJF524354 NTB524297:NTB524354 OCX524297:OCX524354 OMT524297:OMT524354 OWP524297:OWP524354 PGL524297:PGL524354 PQH524297:PQH524354 QAD524297:QAD524354 QJZ524297:QJZ524354 QTV524297:QTV524354 RDR524297:RDR524354 RNN524297:RNN524354 RXJ524297:RXJ524354 SHF524297:SHF524354 SRB524297:SRB524354 TAX524297:TAX524354 TKT524297:TKT524354 TUP524297:TUP524354 UEL524297:UEL524354 UOH524297:UOH524354 UYD524297:UYD524354 VHZ524297:VHZ524354 VRV524297:VRV524354 WBR524297:WBR524354 WLN524297:WLN524354 WVJ524297:WVJ524354 B589833:B589890 IX589833:IX589890 ST589833:ST589890 ACP589833:ACP589890 AML589833:AML589890 AWH589833:AWH589890 BGD589833:BGD589890 BPZ589833:BPZ589890 BZV589833:BZV589890 CJR589833:CJR589890 CTN589833:CTN589890 DDJ589833:DDJ589890 DNF589833:DNF589890 DXB589833:DXB589890 EGX589833:EGX589890 EQT589833:EQT589890 FAP589833:FAP589890 FKL589833:FKL589890 FUH589833:FUH589890 GED589833:GED589890 GNZ589833:GNZ589890 GXV589833:GXV589890 HHR589833:HHR589890 HRN589833:HRN589890 IBJ589833:IBJ589890 ILF589833:ILF589890 IVB589833:IVB589890 JEX589833:JEX589890 JOT589833:JOT589890 JYP589833:JYP589890 KIL589833:KIL589890 KSH589833:KSH589890 LCD589833:LCD589890 LLZ589833:LLZ589890 LVV589833:LVV589890 MFR589833:MFR589890 MPN589833:MPN589890 MZJ589833:MZJ589890 NJF589833:NJF589890 NTB589833:NTB589890 OCX589833:OCX589890 OMT589833:OMT589890 OWP589833:OWP589890 PGL589833:PGL589890 PQH589833:PQH589890 QAD589833:QAD589890 QJZ589833:QJZ589890 QTV589833:QTV589890 RDR589833:RDR589890 RNN589833:RNN589890 RXJ589833:RXJ589890 SHF589833:SHF589890 SRB589833:SRB589890 TAX589833:TAX589890 TKT589833:TKT589890 TUP589833:TUP589890 UEL589833:UEL589890 UOH589833:UOH589890 UYD589833:UYD589890 VHZ589833:VHZ589890 VRV589833:VRV589890 WBR589833:WBR589890 WLN589833:WLN589890 WVJ589833:WVJ589890 B655369:B655426 IX655369:IX655426 ST655369:ST655426 ACP655369:ACP655426 AML655369:AML655426 AWH655369:AWH655426 BGD655369:BGD655426 BPZ655369:BPZ655426 BZV655369:BZV655426 CJR655369:CJR655426 CTN655369:CTN655426 DDJ655369:DDJ655426 DNF655369:DNF655426 DXB655369:DXB655426 EGX655369:EGX655426 EQT655369:EQT655426 FAP655369:FAP655426 FKL655369:FKL655426 FUH655369:FUH655426 GED655369:GED655426 GNZ655369:GNZ655426 GXV655369:GXV655426 HHR655369:HHR655426 HRN655369:HRN655426 IBJ655369:IBJ655426 ILF655369:ILF655426 IVB655369:IVB655426 JEX655369:JEX655426 JOT655369:JOT655426 JYP655369:JYP655426 KIL655369:KIL655426 KSH655369:KSH655426 LCD655369:LCD655426 LLZ655369:LLZ655426 LVV655369:LVV655426 MFR655369:MFR655426 MPN655369:MPN655426 MZJ655369:MZJ655426 NJF655369:NJF655426 NTB655369:NTB655426 OCX655369:OCX655426 OMT655369:OMT655426 OWP655369:OWP655426 PGL655369:PGL655426 PQH655369:PQH655426 QAD655369:QAD655426 QJZ655369:QJZ655426 QTV655369:QTV655426 RDR655369:RDR655426 RNN655369:RNN655426 RXJ655369:RXJ655426 SHF655369:SHF655426 SRB655369:SRB655426 TAX655369:TAX655426 TKT655369:TKT655426 TUP655369:TUP655426 UEL655369:UEL655426 UOH655369:UOH655426 UYD655369:UYD655426 VHZ655369:VHZ655426 VRV655369:VRV655426 WBR655369:WBR655426 WLN655369:WLN655426 WVJ655369:WVJ655426 B720905:B720962 IX720905:IX720962 ST720905:ST720962 ACP720905:ACP720962 AML720905:AML720962 AWH720905:AWH720962 BGD720905:BGD720962 BPZ720905:BPZ720962 BZV720905:BZV720962 CJR720905:CJR720962 CTN720905:CTN720962 DDJ720905:DDJ720962 DNF720905:DNF720962 DXB720905:DXB720962 EGX720905:EGX720962 EQT720905:EQT720962 FAP720905:FAP720962 FKL720905:FKL720962 FUH720905:FUH720962 GED720905:GED720962 GNZ720905:GNZ720962 GXV720905:GXV720962 HHR720905:HHR720962 HRN720905:HRN720962 IBJ720905:IBJ720962 ILF720905:ILF720962 IVB720905:IVB720962 JEX720905:JEX720962 JOT720905:JOT720962 JYP720905:JYP720962 KIL720905:KIL720962 KSH720905:KSH720962 LCD720905:LCD720962 LLZ720905:LLZ720962 LVV720905:LVV720962 MFR720905:MFR720962 MPN720905:MPN720962 MZJ720905:MZJ720962 NJF720905:NJF720962 NTB720905:NTB720962 OCX720905:OCX720962 OMT720905:OMT720962 OWP720905:OWP720962 PGL720905:PGL720962 PQH720905:PQH720962 QAD720905:QAD720962 QJZ720905:QJZ720962 QTV720905:QTV720962 RDR720905:RDR720962 RNN720905:RNN720962 RXJ720905:RXJ720962 SHF720905:SHF720962 SRB720905:SRB720962 TAX720905:TAX720962 TKT720905:TKT720962 TUP720905:TUP720962 UEL720905:UEL720962 UOH720905:UOH720962 UYD720905:UYD720962 VHZ720905:VHZ720962 VRV720905:VRV720962 WBR720905:WBR720962 WLN720905:WLN720962 WVJ720905:WVJ720962 B786441:B786498 IX786441:IX786498 ST786441:ST786498 ACP786441:ACP786498 AML786441:AML786498 AWH786441:AWH786498 BGD786441:BGD786498 BPZ786441:BPZ786498 BZV786441:BZV786498 CJR786441:CJR786498 CTN786441:CTN786498 DDJ786441:DDJ786498 DNF786441:DNF786498 DXB786441:DXB786498 EGX786441:EGX786498 EQT786441:EQT786498 FAP786441:FAP786498 FKL786441:FKL786498 FUH786441:FUH786498 GED786441:GED786498 GNZ786441:GNZ786498 GXV786441:GXV786498 HHR786441:HHR786498 HRN786441:HRN786498 IBJ786441:IBJ786498 ILF786441:ILF786498 IVB786441:IVB786498 JEX786441:JEX786498 JOT786441:JOT786498 JYP786441:JYP786498 KIL786441:KIL786498 KSH786441:KSH786498 LCD786441:LCD786498 LLZ786441:LLZ786498 LVV786441:LVV786498 MFR786441:MFR786498 MPN786441:MPN786498 MZJ786441:MZJ786498 NJF786441:NJF786498 NTB786441:NTB786498 OCX786441:OCX786498 OMT786441:OMT786498 OWP786441:OWP786498 PGL786441:PGL786498 PQH786441:PQH786498 QAD786441:QAD786498 QJZ786441:QJZ786498 QTV786441:QTV786498 RDR786441:RDR786498 RNN786441:RNN786498 RXJ786441:RXJ786498 SHF786441:SHF786498 SRB786441:SRB786498 TAX786441:TAX786498 TKT786441:TKT786498 TUP786441:TUP786498 UEL786441:UEL786498 UOH786441:UOH786498 UYD786441:UYD786498 VHZ786441:VHZ786498 VRV786441:VRV786498 WBR786441:WBR786498 WLN786441:WLN786498 WVJ786441:WVJ786498 B851977:B852034 IX851977:IX852034 ST851977:ST852034 ACP851977:ACP852034 AML851977:AML852034 AWH851977:AWH852034 BGD851977:BGD852034 BPZ851977:BPZ852034 BZV851977:BZV852034 CJR851977:CJR852034 CTN851977:CTN852034 DDJ851977:DDJ852034 DNF851977:DNF852034 DXB851977:DXB852034 EGX851977:EGX852034 EQT851977:EQT852034 FAP851977:FAP852034 FKL851977:FKL852034 FUH851977:FUH852034 GED851977:GED852034 GNZ851977:GNZ852034 GXV851977:GXV852034 HHR851977:HHR852034 HRN851977:HRN852034 IBJ851977:IBJ852034 ILF851977:ILF852034 IVB851977:IVB852034 JEX851977:JEX852034 JOT851977:JOT852034 JYP851977:JYP852034 KIL851977:KIL852034 KSH851977:KSH852034 LCD851977:LCD852034 LLZ851977:LLZ852034 LVV851977:LVV852034 MFR851977:MFR852034 MPN851977:MPN852034 MZJ851977:MZJ852034 NJF851977:NJF852034 NTB851977:NTB852034 OCX851977:OCX852034 OMT851977:OMT852034 OWP851977:OWP852034 PGL851977:PGL852034 PQH851977:PQH852034 QAD851977:QAD852034 QJZ851977:QJZ852034 QTV851977:QTV852034 RDR851977:RDR852034 RNN851977:RNN852034 RXJ851977:RXJ852034 SHF851977:SHF852034 SRB851977:SRB852034 TAX851977:TAX852034 TKT851977:TKT852034 TUP851977:TUP852034 UEL851977:UEL852034 UOH851977:UOH852034 UYD851977:UYD852034 VHZ851977:VHZ852034 VRV851977:VRV852034 WBR851977:WBR852034 WLN851977:WLN852034 WVJ851977:WVJ852034 B917513:B917570 IX917513:IX917570 ST917513:ST917570 ACP917513:ACP917570 AML917513:AML917570 AWH917513:AWH917570 BGD917513:BGD917570 BPZ917513:BPZ917570 BZV917513:BZV917570 CJR917513:CJR917570 CTN917513:CTN917570 DDJ917513:DDJ917570 DNF917513:DNF917570 DXB917513:DXB917570 EGX917513:EGX917570 EQT917513:EQT917570 FAP917513:FAP917570 FKL917513:FKL917570 FUH917513:FUH917570 GED917513:GED917570 GNZ917513:GNZ917570 GXV917513:GXV917570 HHR917513:HHR917570 HRN917513:HRN917570 IBJ917513:IBJ917570 ILF917513:ILF917570 IVB917513:IVB917570 JEX917513:JEX917570 JOT917513:JOT917570 JYP917513:JYP917570 KIL917513:KIL917570 KSH917513:KSH917570 LCD917513:LCD917570 LLZ917513:LLZ917570 LVV917513:LVV917570 MFR917513:MFR917570 MPN917513:MPN917570 MZJ917513:MZJ917570 NJF917513:NJF917570 NTB917513:NTB917570 OCX917513:OCX917570 OMT917513:OMT917570 OWP917513:OWP917570 PGL917513:PGL917570 PQH917513:PQH917570 QAD917513:QAD917570 QJZ917513:QJZ917570 QTV917513:QTV917570 RDR917513:RDR917570 RNN917513:RNN917570 RXJ917513:RXJ917570 SHF917513:SHF917570 SRB917513:SRB917570 TAX917513:TAX917570 TKT917513:TKT917570 TUP917513:TUP917570 UEL917513:UEL917570 UOH917513:UOH917570 UYD917513:UYD917570 VHZ917513:VHZ917570 VRV917513:VRV917570 WBR917513:WBR917570 WLN917513:WLN917570 WVJ917513:WVJ917570 B983049:B983106 IX983049:IX983106 ST983049:ST983106 ACP983049:ACP983106 AML983049:AML983106 AWH983049:AWH983106 BGD983049:BGD983106 BPZ983049:BPZ983106 BZV983049:BZV983106 CJR983049:CJR983106 CTN983049:CTN983106 DDJ983049:DDJ983106 DNF983049:DNF983106 DXB983049:DXB983106 EGX983049:EGX983106 EQT983049:EQT983106 FAP983049:FAP983106 FKL983049:FKL983106 FUH983049:FUH983106 GED983049:GED983106 GNZ983049:GNZ983106 GXV983049:GXV983106 HHR983049:HHR983106 HRN983049:HRN983106 IBJ983049:IBJ983106 ILF983049:ILF983106 IVB983049:IVB983106 JEX983049:JEX983106 JOT983049:JOT983106 JYP983049:JYP983106 KIL983049:KIL983106 KSH983049:KSH983106 LCD983049:LCD983106 LLZ983049:LLZ983106 LVV983049:LVV983106 MFR983049:MFR983106 MPN983049:MPN983106 MZJ983049:MZJ983106 NJF983049:NJF983106 NTB983049:NTB983106 OCX983049:OCX983106 OMT983049:OMT983106 OWP983049:OWP983106 PGL983049:PGL983106 PQH983049:PQH983106 QAD983049:QAD983106 QJZ983049:QJZ983106 QTV983049:QTV983106 RDR983049:RDR983106 RNN983049:RNN983106 RXJ983049:RXJ983106 SHF983049:SHF983106 SRB983049:SRB983106 TAX983049:TAX983106 TKT983049:TKT983106 TUP983049:TUP983106 UEL983049:UEL983106 UOH983049:UOH983106 UYD983049:UYD983106 VHZ983049:VHZ983106 VRV983049:VRV983106 WBR983049:WBR983106 WLN983049:WLN983106 WVJ983049:WVJ983106 B68:G158 IX68:JC158 ST68:SY158 ACP68:ACU158 AML68:AMQ158 AWH68:AWM158 BGD68:BGI158 BPZ68:BQE158 BZV68:CAA158 CJR68:CJW158 CTN68:CTS158 DDJ68:DDO158 DNF68:DNK158 DXB68:DXG158 EGX68:EHC158 EQT68:EQY158 FAP68:FAU158 FKL68:FKQ158 FUH68:FUM158 GED68:GEI158 GNZ68:GOE158 GXV68:GYA158 HHR68:HHW158 HRN68:HRS158 IBJ68:IBO158 ILF68:ILK158 IVB68:IVG158 JEX68:JFC158 JOT68:JOY158 JYP68:JYU158 KIL68:KIQ158 KSH68:KSM158 LCD68:LCI158 LLZ68:LME158 LVV68:LWA158 MFR68:MFW158 MPN68:MPS158 MZJ68:MZO158 NJF68:NJK158 NTB68:NTG158 OCX68:ODC158 OMT68:OMY158 OWP68:OWU158 PGL68:PGQ158 PQH68:PQM158 QAD68:QAI158 QJZ68:QKE158 QTV68:QUA158 RDR68:RDW158 RNN68:RNS158 RXJ68:RXO158 SHF68:SHK158 SRB68:SRG158 TAX68:TBC158 TKT68:TKY158 TUP68:TUU158 UEL68:UEQ158 UOH68:UOM158 UYD68:UYI158 VHZ68:VIE158 VRV68:VSA158 WBR68:WBW158 WLN68:WLS158 WVJ68:WVO158 B65604:G65694 IX65604:JC65694 ST65604:SY65694 ACP65604:ACU65694 AML65604:AMQ65694 AWH65604:AWM65694 BGD65604:BGI65694 BPZ65604:BQE65694 BZV65604:CAA65694 CJR65604:CJW65694 CTN65604:CTS65694 DDJ65604:DDO65694 DNF65604:DNK65694 DXB65604:DXG65694 EGX65604:EHC65694 EQT65604:EQY65694 FAP65604:FAU65694 FKL65604:FKQ65694 FUH65604:FUM65694 GED65604:GEI65694 GNZ65604:GOE65694 GXV65604:GYA65694 HHR65604:HHW65694 HRN65604:HRS65694 IBJ65604:IBO65694 ILF65604:ILK65694 IVB65604:IVG65694 JEX65604:JFC65694 JOT65604:JOY65694 JYP65604:JYU65694 KIL65604:KIQ65694 KSH65604:KSM65694 LCD65604:LCI65694 LLZ65604:LME65694 LVV65604:LWA65694 MFR65604:MFW65694 MPN65604:MPS65694 MZJ65604:MZO65694 NJF65604:NJK65694 NTB65604:NTG65694 OCX65604:ODC65694 OMT65604:OMY65694 OWP65604:OWU65694 PGL65604:PGQ65694 PQH65604:PQM65694 QAD65604:QAI65694 QJZ65604:QKE65694 QTV65604:QUA65694 RDR65604:RDW65694 RNN65604:RNS65694 RXJ65604:RXO65694 SHF65604:SHK65694 SRB65604:SRG65694 TAX65604:TBC65694 TKT65604:TKY65694 TUP65604:TUU65694 UEL65604:UEQ65694 UOH65604:UOM65694 UYD65604:UYI65694 VHZ65604:VIE65694 VRV65604:VSA65694 WBR65604:WBW65694 WLN65604:WLS65694 WVJ65604:WVO65694 B131140:G131230 IX131140:JC131230 ST131140:SY131230 ACP131140:ACU131230 AML131140:AMQ131230 AWH131140:AWM131230 BGD131140:BGI131230 BPZ131140:BQE131230 BZV131140:CAA131230 CJR131140:CJW131230 CTN131140:CTS131230 DDJ131140:DDO131230 DNF131140:DNK131230 DXB131140:DXG131230 EGX131140:EHC131230 EQT131140:EQY131230 FAP131140:FAU131230 FKL131140:FKQ131230 FUH131140:FUM131230 GED131140:GEI131230 GNZ131140:GOE131230 GXV131140:GYA131230 HHR131140:HHW131230 HRN131140:HRS131230 IBJ131140:IBO131230 ILF131140:ILK131230 IVB131140:IVG131230 JEX131140:JFC131230 JOT131140:JOY131230 JYP131140:JYU131230 KIL131140:KIQ131230 KSH131140:KSM131230 LCD131140:LCI131230 LLZ131140:LME131230 LVV131140:LWA131230 MFR131140:MFW131230 MPN131140:MPS131230 MZJ131140:MZO131230 NJF131140:NJK131230 NTB131140:NTG131230 OCX131140:ODC131230 OMT131140:OMY131230 OWP131140:OWU131230 PGL131140:PGQ131230 PQH131140:PQM131230 QAD131140:QAI131230 QJZ131140:QKE131230 QTV131140:QUA131230 RDR131140:RDW131230 RNN131140:RNS131230 RXJ131140:RXO131230 SHF131140:SHK131230 SRB131140:SRG131230 TAX131140:TBC131230 TKT131140:TKY131230 TUP131140:TUU131230 UEL131140:UEQ131230 UOH131140:UOM131230 UYD131140:UYI131230 VHZ131140:VIE131230 VRV131140:VSA131230 WBR131140:WBW131230 WLN131140:WLS131230 WVJ131140:WVO131230 B196676:G196766 IX196676:JC196766 ST196676:SY196766 ACP196676:ACU196766 AML196676:AMQ196766 AWH196676:AWM196766 BGD196676:BGI196766 BPZ196676:BQE196766 BZV196676:CAA196766 CJR196676:CJW196766 CTN196676:CTS196766 DDJ196676:DDO196766 DNF196676:DNK196766 DXB196676:DXG196766 EGX196676:EHC196766 EQT196676:EQY196766 FAP196676:FAU196766 FKL196676:FKQ196766 FUH196676:FUM196766 GED196676:GEI196766 GNZ196676:GOE196766 GXV196676:GYA196766 HHR196676:HHW196766 HRN196676:HRS196766 IBJ196676:IBO196766 ILF196676:ILK196766 IVB196676:IVG196766 JEX196676:JFC196766 JOT196676:JOY196766 JYP196676:JYU196766 KIL196676:KIQ196766 KSH196676:KSM196766 LCD196676:LCI196766 LLZ196676:LME196766 LVV196676:LWA196766 MFR196676:MFW196766 MPN196676:MPS196766 MZJ196676:MZO196766 NJF196676:NJK196766 NTB196676:NTG196766 OCX196676:ODC196766 OMT196676:OMY196766 OWP196676:OWU196766 PGL196676:PGQ196766 PQH196676:PQM196766 QAD196676:QAI196766 QJZ196676:QKE196766 QTV196676:QUA196766 RDR196676:RDW196766 RNN196676:RNS196766 RXJ196676:RXO196766 SHF196676:SHK196766 SRB196676:SRG196766 TAX196676:TBC196766 TKT196676:TKY196766 TUP196676:TUU196766 UEL196676:UEQ196766 UOH196676:UOM196766 UYD196676:UYI196766 VHZ196676:VIE196766 VRV196676:VSA196766 WBR196676:WBW196766 WLN196676:WLS196766 WVJ196676:WVO196766 B262212:G262302 IX262212:JC262302 ST262212:SY262302 ACP262212:ACU262302 AML262212:AMQ262302 AWH262212:AWM262302 BGD262212:BGI262302 BPZ262212:BQE262302 BZV262212:CAA262302 CJR262212:CJW262302 CTN262212:CTS262302 DDJ262212:DDO262302 DNF262212:DNK262302 DXB262212:DXG262302 EGX262212:EHC262302 EQT262212:EQY262302 FAP262212:FAU262302 FKL262212:FKQ262302 FUH262212:FUM262302 GED262212:GEI262302 GNZ262212:GOE262302 GXV262212:GYA262302 HHR262212:HHW262302 HRN262212:HRS262302 IBJ262212:IBO262302 ILF262212:ILK262302 IVB262212:IVG262302 JEX262212:JFC262302 JOT262212:JOY262302 JYP262212:JYU262302 KIL262212:KIQ262302 KSH262212:KSM262302 LCD262212:LCI262302 LLZ262212:LME262302 LVV262212:LWA262302 MFR262212:MFW262302 MPN262212:MPS262302 MZJ262212:MZO262302 NJF262212:NJK262302 NTB262212:NTG262302 OCX262212:ODC262302 OMT262212:OMY262302 OWP262212:OWU262302 PGL262212:PGQ262302 PQH262212:PQM262302 QAD262212:QAI262302 QJZ262212:QKE262302 QTV262212:QUA262302 RDR262212:RDW262302 RNN262212:RNS262302 RXJ262212:RXO262302 SHF262212:SHK262302 SRB262212:SRG262302 TAX262212:TBC262302 TKT262212:TKY262302 TUP262212:TUU262302 UEL262212:UEQ262302 UOH262212:UOM262302 UYD262212:UYI262302 VHZ262212:VIE262302 VRV262212:VSA262302 WBR262212:WBW262302 WLN262212:WLS262302 WVJ262212:WVO262302 B327748:G327838 IX327748:JC327838 ST327748:SY327838 ACP327748:ACU327838 AML327748:AMQ327838 AWH327748:AWM327838 BGD327748:BGI327838 BPZ327748:BQE327838 BZV327748:CAA327838 CJR327748:CJW327838 CTN327748:CTS327838 DDJ327748:DDO327838 DNF327748:DNK327838 DXB327748:DXG327838 EGX327748:EHC327838 EQT327748:EQY327838 FAP327748:FAU327838 FKL327748:FKQ327838 FUH327748:FUM327838 GED327748:GEI327838 GNZ327748:GOE327838 GXV327748:GYA327838 HHR327748:HHW327838 HRN327748:HRS327838 IBJ327748:IBO327838 ILF327748:ILK327838 IVB327748:IVG327838 JEX327748:JFC327838 JOT327748:JOY327838 JYP327748:JYU327838 KIL327748:KIQ327838 KSH327748:KSM327838 LCD327748:LCI327838 LLZ327748:LME327838 LVV327748:LWA327838 MFR327748:MFW327838 MPN327748:MPS327838 MZJ327748:MZO327838 NJF327748:NJK327838 NTB327748:NTG327838 OCX327748:ODC327838 OMT327748:OMY327838 OWP327748:OWU327838 PGL327748:PGQ327838 PQH327748:PQM327838 QAD327748:QAI327838 QJZ327748:QKE327838 QTV327748:QUA327838 RDR327748:RDW327838 RNN327748:RNS327838 RXJ327748:RXO327838 SHF327748:SHK327838 SRB327748:SRG327838 TAX327748:TBC327838 TKT327748:TKY327838 TUP327748:TUU327838 UEL327748:UEQ327838 UOH327748:UOM327838 UYD327748:UYI327838 VHZ327748:VIE327838 VRV327748:VSA327838 WBR327748:WBW327838 WLN327748:WLS327838 WVJ327748:WVO327838 B393284:G393374 IX393284:JC393374 ST393284:SY393374 ACP393284:ACU393374 AML393284:AMQ393374 AWH393284:AWM393374 BGD393284:BGI393374 BPZ393284:BQE393374 BZV393284:CAA393374 CJR393284:CJW393374 CTN393284:CTS393374 DDJ393284:DDO393374 DNF393284:DNK393374 DXB393284:DXG393374 EGX393284:EHC393374 EQT393284:EQY393374 FAP393284:FAU393374 FKL393284:FKQ393374 FUH393284:FUM393374 GED393284:GEI393374 GNZ393284:GOE393374 GXV393284:GYA393374 HHR393284:HHW393374 HRN393284:HRS393374 IBJ393284:IBO393374 ILF393284:ILK393374 IVB393284:IVG393374 JEX393284:JFC393374 JOT393284:JOY393374 JYP393284:JYU393374 KIL393284:KIQ393374 KSH393284:KSM393374 LCD393284:LCI393374 LLZ393284:LME393374 LVV393284:LWA393374 MFR393284:MFW393374 MPN393284:MPS393374 MZJ393284:MZO393374 NJF393284:NJK393374 NTB393284:NTG393374 OCX393284:ODC393374 OMT393284:OMY393374 OWP393284:OWU393374 PGL393284:PGQ393374 PQH393284:PQM393374 QAD393284:QAI393374 QJZ393284:QKE393374 QTV393284:QUA393374 RDR393284:RDW393374 RNN393284:RNS393374 RXJ393284:RXO393374 SHF393284:SHK393374 SRB393284:SRG393374 TAX393284:TBC393374 TKT393284:TKY393374 TUP393284:TUU393374 UEL393284:UEQ393374 UOH393284:UOM393374 UYD393284:UYI393374 VHZ393284:VIE393374 VRV393284:VSA393374 WBR393284:WBW393374 WLN393284:WLS393374 WVJ393284:WVO393374 B458820:G458910 IX458820:JC458910 ST458820:SY458910 ACP458820:ACU458910 AML458820:AMQ458910 AWH458820:AWM458910 BGD458820:BGI458910 BPZ458820:BQE458910 BZV458820:CAA458910 CJR458820:CJW458910 CTN458820:CTS458910 DDJ458820:DDO458910 DNF458820:DNK458910 DXB458820:DXG458910 EGX458820:EHC458910 EQT458820:EQY458910 FAP458820:FAU458910 FKL458820:FKQ458910 FUH458820:FUM458910 GED458820:GEI458910 GNZ458820:GOE458910 GXV458820:GYA458910 HHR458820:HHW458910 HRN458820:HRS458910 IBJ458820:IBO458910 ILF458820:ILK458910 IVB458820:IVG458910 JEX458820:JFC458910 JOT458820:JOY458910 JYP458820:JYU458910 KIL458820:KIQ458910 KSH458820:KSM458910 LCD458820:LCI458910 LLZ458820:LME458910 LVV458820:LWA458910 MFR458820:MFW458910 MPN458820:MPS458910 MZJ458820:MZO458910 NJF458820:NJK458910 NTB458820:NTG458910 OCX458820:ODC458910 OMT458820:OMY458910 OWP458820:OWU458910 PGL458820:PGQ458910 PQH458820:PQM458910 QAD458820:QAI458910 QJZ458820:QKE458910 QTV458820:QUA458910 RDR458820:RDW458910 RNN458820:RNS458910 RXJ458820:RXO458910 SHF458820:SHK458910 SRB458820:SRG458910 TAX458820:TBC458910 TKT458820:TKY458910 TUP458820:TUU458910 UEL458820:UEQ458910 UOH458820:UOM458910 UYD458820:UYI458910 VHZ458820:VIE458910 VRV458820:VSA458910 WBR458820:WBW458910 WLN458820:WLS458910 WVJ458820:WVO458910 B524356:G524446 IX524356:JC524446 ST524356:SY524446 ACP524356:ACU524446 AML524356:AMQ524446 AWH524356:AWM524446 BGD524356:BGI524446 BPZ524356:BQE524446 BZV524356:CAA524446 CJR524356:CJW524446 CTN524356:CTS524446 DDJ524356:DDO524446 DNF524356:DNK524446 DXB524356:DXG524446 EGX524356:EHC524446 EQT524356:EQY524446 FAP524356:FAU524446 FKL524356:FKQ524446 FUH524356:FUM524446 GED524356:GEI524446 GNZ524356:GOE524446 GXV524356:GYA524446 HHR524356:HHW524446 HRN524356:HRS524446 IBJ524356:IBO524446 ILF524356:ILK524446 IVB524356:IVG524446 JEX524356:JFC524446 JOT524356:JOY524446 JYP524356:JYU524446 KIL524356:KIQ524446 KSH524356:KSM524446 LCD524356:LCI524446 LLZ524356:LME524446 LVV524356:LWA524446 MFR524356:MFW524446 MPN524356:MPS524446 MZJ524356:MZO524446 NJF524356:NJK524446 NTB524356:NTG524446 OCX524356:ODC524446 OMT524356:OMY524446 OWP524356:OWU524446 PGL524356:PGQ524446 PQH524356:PQM524446 QAD524356:QAI524446 QJZ524356:QKE524446 QTV524356:QUA524446 RDR524356:RDW524446 RNN524356:RNS524446 RXJ524356:RXO524446 SHF524356:SHK524446 SRB524356:SRG524446 TAX524356:TBC524446 TKT524356:TKY524446 TUP524356:TUU524446 UEL524356:UEQ524446 UOH524356:UOM524446 UYD524356:UYI524446 VHZ524356:VIE524446 VRV524356:VSA524446 WBR524356:WBW524446 WLN524356:WLS524446 WVJ524356:WVO524446 B589892:G589982 IX589892:JC589982 ST589892:SY589982 ACP589892:ACU589982 AML589892:AMQ589982 AWH589892:AWM589982 BGD589892:BGI589982 BPZ589892:BQE589982 BZV589892:CAA589982 CJR589892:CJW589982 CTN589892:CTS589982 DDJ589892:DDO589982 DNF589892:DNK589982 DXB589892:DXG589982 EGX589892:EHC589982 EQT589892:EQY589982 FAP589892:FAU589982 FKL589892:FKQ589982 FUH589892:FUM589982 GED589892:GEI589982 GNZ589892:GOE589982 GXV589892:GYA589982 HHR589892:HHW589982 HRN589892:HRS589982 IBJ589892:IBO589982 ILF589892:ILK589982 IVB589892:IVG589982 JEX589892:JFC589982 JOT589892:JOY589982 JYP589892:JYU589982 KIL589892:KIQ589982 KSH589892:KSM589982 LCD589892:LCI589982 LLZ589892:LME589982 LVV589892:LWA589982 MFR589892:MFW589982 MPN589892:MPS589982 MZJ589892:MZO589982 NJF589892:NJK589982 NTB589892:NTG589982 OCX589892:ODC589982 OMT589892:OMY589982 OWP589892:OWU589982 PGL589892:PGQ589982 PQH589892:PQM589982 QAD589892:QAI589982 QJZ589892:QKE589982 QTV589892:QUA589982 RDR589892:RDW589982 RNN589892:RNS589982 RXJ589892:RXO589982 SHF589892:SHK589982 SRB589892:SRG589982 TAX589892:TBC589982 TKT589892:TKY589982 TUP589892:TUU589982 UEL589892:UEQ589982 UOH589892:UOM589982 UYD589892:UYI589982 VHZ589892:VIE589982 VRV589892:VSA589982 WBR589892:WBW589982 WLN589892:WLS589982 WVJ589892:WVO589982 B655428:G655518 IX655428:JC655518 ST655428:SY655518 ACP655428:ACU655518 AML655428:AMQ655518 AWH655428:AWM655518 BGD655428:BGI655518 BPZ655428:BQE655518 BZV655428:CAA655518 CJR655428:CJW655518 CTN655428:CTS655518 DDJ655428:DDO655518 DNF655428:DNK655518 DXB655428:DXG655518 EGX655428:EHC655518 EQT655428:EQY655518 FAP655428:FAU655518 FKL655428:FKQ655518 FUH655428:FUM655518 GED655428:GEI655518 GNZ655428:GOE655518 GXV655428:GYA655518 HHR655428:HHW655518 HRN655428:HRS655518 IBJ655428:IBO655518 ILF655428:ILK655518 IVB655428:IVG655518 JEX655428:JFC655518 JOT655428:JOY655518 JYP655428:JYU655518 KIL655428:KIQ655518 KSH655428:KSM655518 LCD655428:LCI655518 LLZ655428:LME655518 LVV655428:LWA655518 MFR655428:MFW655518 MPN655428:MPS655518 MZJ655428:MZO655518 NJF655428:NJK655518 NTB655428:NTG655518 OCX655428:ODC655518 OMT655428:OMY655518 OWP655428:OWU655518 PGL655428:PGQ655518 PQH655428:PQM655518 QAD655428:QAI655518 QJZ655428:QKE655518 QTV655428:QUA655518 RDR655428:RDW655518 RNN655428:RNS655518 RXJ655428:RXO655518 SHF655428:SHK655518 SRB655428:SRG655518 TAX655428:TBC655518 TKT655428:TKY655518 TUP655428:TUU655518 UEL655428:UEQ655518 UOH655428:UOM655518 UYD655428:UYI655518 VHZ655428:VIE655518 VRV655428:VSA655518 WBR655428:WBW655518 WLN655428:WLS655518 WVJ655428:WVO655518 B720964:G721054 IX720964:JC721054 ST720964:SY721054 ACP720964:ACU721054 AML720964:AMQ721054 AWH720964:AWM721054 BGD720964:BGI721054 BPZ720964:BQE721054 BZV720964:CAA721054 CJR720964:CJW721054 CTN720964:CTS721054 DDJ720964:DDO721054 DNF720964:DNK721054 DXB720964:DXG721054 EGX720964:EHC721054 EQT720964:EQY721054 FAP720964:FAU721054 FKL720964:FKQ721054 FUH720964:FUM721054 GED720964:GEI721054 GNZ720964:GOE721054 GXV720964:GYA721054 HHR720964:HHW721054 HRN720964:HRS721054 IBJ720964:IBO721054 ILF720964:ILK721054 IVB720964:IVG721054 JEX720964:JFC721054 JOT720964:JOY721054 JYP720964:JYU721054 KIL720964:KIQ721054 KSH720964:KSM721054 LCD720964:LCI721054 LLZ720964:LME721054 LVV720964:LWA721054 MFR720964:MFW721054 MPN720964:MPS721054 MZJ720964:MZO721054 NJF720964:NJK721054 NTB720964:NTG721054 OCX720964:ODC721054 OMT720964:OMY721054 OWP720964:OWU721054 PGL720964:PGQ721054 PQH720964:PQM721054 QAD720964:QAI721054 QJZ720964:QKE721054 QTV720964:QUA721054 RDR720964:RDW721054 RNN720964:RNS721054 RXJ720964:RXO721054 SHF720964:SHK721054 SRB720964:SRG721054 TAX720964:TBC721054 TKT720964:TKY721054 TUP720964:TUU721054 UEL720964:UEQ721054 UOH720964:UOM721054 UYD720964:UYI721054 VHZ720964:VIE721054 VRV720964:VSA721054 WBR720964:WBW721054 WLN720964:WLS721054 WVJ720964:WVO721054 B786500:G786590 IX786500:JC786590 ST786500:SY786590 ACP786500:ACU786590 AML786500:AMQ786590 AWH786500:AWM786590 BGD786500:BGI786590 BPZ786500:BQE786590 BZV786500:CAA786590 CJR786500:CJW786590 CTN786500:CTS786590 DDJ786500:DDO786590 DNF786500:DNK786590 DXB786500:DXG786590 EGX786500:EHC786590 EQT786500:EQY786590 FAP786500:FAU786590 FKL786500:FKQ786590 FUH786500:FUM786590 GED786500:GEI786590 GNZ786500:GOE786590 GXV786500:GYA786590 HHR786500:HHW786590 HRN786500:HRS786590 IBJ786500:IBO786590 ILF786500:ILK786590 IVB786500:IVG786590 JEX786500:JFC786590 JOT786500:JOY786590 JYP786500:JYU786590 KIL786500:KIQ786590 KSH786500:KSM786590 LCD786500:LCI786590 LLZ786500:LME786590 LVV786500:LWA786590 MFR786500:MFW786590 MPN786500:MPS786590 MZJ786500:MZO786590 NJF786500:NJK786590 NTB786500:NTG786590 OCX786500:ODC786590 OMT786500:OMY786590 OWP786500:OWU786590 PGL786500:PGQ786590 PQH786500:PQM786590 QAD786500:QAI786590 QJZ786500:QKE786590 QTV786500:QUA786590 RDR786500:RDW786590 RNN786500:RNS786590 RXJ786500:RXO786590 SHF786500:SHK786590 SRB786500:SRG786590 TAX786500:TBC786590 TKT786500:TKY786590 TUP786500:TUU786590 UEL786500:UEQ786590 UOH786500:UOM786590 UYD786500:UYI786590 VHZ786500:VIE786590 VRV786500:VSA786590 WBR786500:WBW786590 WLN786500:WLS786590 WVJ786500:WVO786590 B852036:G852126 IX852036:JC852126 ST852036:SY852126 ACP852036:ACU852126 AML852036:AMQ852126 AWH852036:AWM852126 BGD852036:BGI852126 BPZ852036:BQE852126 BZV852036:CAA852126 CJR852036:CJW852126 CTN852036:CTS852126 DDJ852036:DDO852126 DNF852036:DNK852126 DXB852036:DXG852126 EGX852036:EHC852126 EQT852036:EQY852126 FAP852036:FAU852126 FKL852036:FKQ852126 FUH852036:FUM852126 GED852036:GEI852126 GNZ852036:GOE852126 GXV852036:GYA852126 HHR852036:HHW852126 HRN852036:HRS852126 IBJ852036:IBO852126 ILF852036:ILK852126 IVB852036:IVG852126 JEX852036:JFC852126 JOT852036:JOY852126 JYP852036:JYU852126 KIL852036:KIQ852126 KSH852036:KSM852126 LCD852036:LCI852126 LLZ852036:LME852126 LVV852036:LWA852126 MFR852036:MFW852126 MPN852036:MPS852126 MZJ852036:MZO852126 NJF852036:NJK852126 NTB852036:NTG852126 OCX852036:ODC852126 OMT852036:OMY852126 OWP852036:OWU852126 PGL852036:PGQ852126 PQH852036:PQM852126 QAD852036:QAI852126 QJZ852036:QKE852126 QTV852036:QUA852126 RDR852036:RDW852126 RNN852036:RNS852126 RXJ852036:RXO852126 SHF852036:SHK852126 SRB852036:SRG852126 TAX852036:TBC852126 TKT852036:TKY852126 TUP852036:TUU852126 UEL852036:UEQ852126 UOH852036:UOM852126 UYD852036:UYI852126 VHZ852036:VIE852126 VRV852036:VSA852126 WBR852036:WBW852126 WLN852036:WLS852126 WVJ852036:WVO852126 B917572:G917662 IX917572:JC917662 ST917572:SY917662 ACP917572:ACU917662 AML917572:AMQ917662 AWH917572:AWM917662 BGD917572:BGI917662 BPZ917572:BQE917662 BZV917572:CAA917662 CJR917572:CJW917662 CTN917572:CTS917662 DDJ917572:DDO917662 DNF917572:DNK917662 DXB917572:DXG917662 EGX917572:EHC917662 EQT917572:EQY917662 FAP917572:FAU917662 FKL917572:FKQ917662 FUH917572:FUM917662 GED917572:GEI917662 GNZ917572:GOE917662 GXV917572:GYA917662 HHR917572:HHW917662 HRN917572:HRS917662 IBJ917572:IBO917662 ILF917572:ILK917662 IVB917572:IVG917662 JEX917572:JFC917662 JOT917572:JOY917662 JYP917572:JYU917662 KIL917572:KIQ917662 KSH917572:KSM917662 LCD917572:LCI917662 LLZ917572:LME917662 LVV917572:LWA917662 MFR917572:MFW917662 MPN917572:MPS917662 MZJ917572:MZO917662 NJF917572:NJK917662 NTB917572:NTG917662 OCX917572:ODC917662 OMT917572:OMY917662 OWP917572:OWU917662 PGL917572:PGQ917662 PQH917572:PQM917662 QAD917572:QAI917662 QJZ917572:QKE917662 QTV917572:QUA917662 RDR917572:RDW917662 RNN917572:RNS917662 RXJ917572:RXO917662 SHF917572:SHK917662 SRB917572:SRG917662 TAX917572:TBC917662 TKT917572:TKY917662 TUP917572:TUU917662 UEL917572:UEQ917662 UOH917572:UOM917662 UYD917572:UYI917662 VHZ917572:VIE917662 VRV917572:VSA917662 WBR917572:WBW917662 WLN917572:WLS917662 WVJ917572:WVO917662 B983108:G983198 IX983108:JC983198 ST983108:SY983198 ACP983108:ACU983198 AML983108:AMQ983198 AWH983108:AWM983198 BGD983108:BGI983198 BPZ983108:BQE983198 BZV983108:CAA983198 CJR983108:CJW983198 CTN983108:CTS983198 DDJ983108:DDO983198 DNF983108:DNK983198 DXB983108:DXG983198 EGX983108:EHC983198 EQT983108:EQY983198 FAP983108:FAU983198 FKL983108:FKQ983198 FUH983108:FUM983198 GED983108:GEI983198 GNZ983108:GOE983198 GXV983108:GYA983198 HHR983108:HHW983198 HRN983108:HRS983198 IBJ983108:IBO983198 ILF983108:ILK983198 IVB983108:IVG983198 JEX983108:JFC983198 JOT983108:JOY983198 JYP983108:JYU983198 KIL983108:KIQ983198 KSH983108:KSM983198 LCD983108:LCI983198 LLZ983108:LME983198 LVV983108:LWA983198 MFR983108:MFW983198 MPN983108:MPS983198 MZJ983108:MZO983198 NJF983108:NJK983198 NTB983108:NTG983198 OCX983108:ODC983198 OMT983108:OMY983198 OWP983108:OWU983198 PGL983108:PGQ983198 PQH983108:PQM983198 QAD983108:QAI983198 QJZ983108:QKE983198 QTV983108:QUA983198 RDR983108:RDW983198 RNN983108:RNS983198 RXJ983108:RXO983198 SHF983108:SHK983198 SRB983108:SRG983198 TAX983108:TBC983198 TKT983108:TKY983198 TUP983108:TUU983198 UEL983108:UEQ983198 UOH983108:UOM983198 UYD983108:UYI983198 VHZ983108:VIE983198 VRV983108:VSA983198 WBR983108:WBW983198 WLN983108:WLS983198 WVJ983108:WVO983198">
      <formula1>-1.79769313486231E+100</formula1>
      <formula2>1.79769313486231E+100</formula2>
    </dataValidation>
  </dataValidations>
  <pageMargins left="0.70866141732283472" right="0.31496062992125984" top="0.55118110236220474" bottom="0.35433070866141736" header="0.31496062992125984" footer="0.31496062992125984"/>
  <pageSetup scale="42"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83"/>
  <sheetViews>
    <sheetView workbookViewId="0">
      <selection activeCell="A6" sqref="A6:IV6"/>
    </sheetView>
  </sheetViews>
  <sheetFormatPr baseColWidth="10" defaultColWidth="0.85546875" defaultRowHeight="15" zeroHeight="1" x14ac:dyDescent="0.25"/>
  <cols>
    <col min="1" max="1" width="59.28515625" style="74" customWidth="1"/>
    <col min="2" max="6" width="20.7109375" style="74" customWidth="1"/>
    <col min="7" max="7" width="18.28515625" style="74" customWidth="1"/>
    <col min="8" max="255" width="11.42578125" hidden="1" customWidth="1"/>
  </cols>
  <sheetData>
    <row r="1" spans="1:7" ht="21" x14ac:dyDescent="0.25">
      <c r="A1" s="196" t="s">
        <v>218</v>
      </c>
      <c r="B1" s="196"/>
      <c r="C1" s="196"/>
      <c r="D1" s="196"/>
      <c r="E1" s="196"/>
      <c r="F1" s="196"/>
      <c r="G1" s="196"/>
    </row>
    <row r="2" spans="1:7" x14ac:dyDescent="0.25">
      <c r="A2" s="174" t="s">
        <v>115</v>
      </c>
      <c r="B2" s="175"/>
      <c r="C2" s="175"/>
      <c r="D2" s="175"/>
      <c r="E2" s="175"/>
      <c r="F2" s="175"/>
      <c r="G2" s="176"/>
    </row>
    <row r="3" spans="1:7" x14ac:dyDescent="0.25">
      <c r="A3" s="177" t="s">
        <v>116</v>
      </c>
      <c r="B3" s="178"/>
      <c r="C3" s="178"/>
      <c r="D3" s="178"/>
      <c r="E3" s="178"/>
      <c r="F3" s="178"/>
      <c r="G3" s="179"/>
    </row>
    <row r="4" spans="1:7" x14ac:dyDescent="0.25">
      <c r="A4" s="177" t="s">
        <v>217</v>
      </c>
      <c r="B4" s="178"/>
      <c r="C4" s="178"/>
      <c r="D4" s="178"/>
      <c r="E4" s="178"/>
      <c r="F4" s="178"/>
      <c r="G4" s="179"/>
    </row>
    <row r="5" spans="1:7" x14ac:dyDescent="0.25">
      <c r="A5" s="180" t="s">
        <v>118</v>
      </c>
      <c r="B5" s="181"/>
      <c r="C5" s="181"/>
      <c r="D5" s="181"/>
      <c r="E5" s="181"/>
      <c r="F5" s="181"/>
      <c r="G5" s="182"/>
    </row>
    <row r="6" spans="1:7" x14ac:dyDescent="0.25">
      <c r="A6" s="183" t="s">
        <v>119</v>
      </c>
      <c r="B6" s="184"/>
      <c r="C6" s="184"/>
      <c r="D6" s="184"/>
      <c r="E6" s="184"/>
      <c r="F6" s="184"/>
      <c r="G6" s="185"/>
    </row>
    <row r="7" spans="1:7" x14ac:dyDescent="0.25">
      <c r="A7" s="190" t="s">
        <v>143</v>
      </c>
      <c r="B7" s="192" t="s">
        <v>121</v>
      </c>
      <c r="C7" s="192"/>
      <c r="D7" s="192"/>
      <c r="E7" s="192"/>
      <c r="F7" s="192"/>
      <c r="G7" s="195" t="s">
        <v>122</v>
      </c>
    </row>
    <row r="8" spans="1:7" ht="30" x14ac:dyDescent="0.25">
      <c r="A8" s="191"/>
      <c r="B8" s="63" t="s">
        <v>123</v>
      </c>
      <c r="C8" s="47" t="s">
        <v>216</v>
      </c>
      <c r="D8" s="63" t="s">
        <v>125</v>
      </c>
      <c r="E8" s="63" t="s">
        <v>28</v>
      </c>
      <c r="F8" s="63" t="s">
        <v>126</v>
      </c>
      <c r="G8" s="194"/>
    </row>
    <row r="9" spans="1:7" x14ac:dyDescent="0.25">
      <c r="A9" s="49" t="s">
        <v>215</v>
      </c>
      <c r="B9" s="83">
        <f>SUM(B10:GASTO_NE_FIN_01)</f>
        <v>10597201604</v>
      </c>
      <c r="C9" s="83">
        <f>SUM(C10:GASTO_NE_FIN_02)</f>
        <v>1341561332.4299998</v>
      </c>
      <c r="D9" s="83">
        <f>SUM(D10:GASTO_NE_FIN_03)</f>
        <v>11938762936.43</v>
      </c>
      <c r="E9" s="83">
        <f>SUM(E10:GASTO_NE_FIN_04)</f>
        <v>11475848604.639999</v>
      </c>
      <c r="F9" s="83">
        <f>SUM(F10:cvbcvb)</f>
        <v>11430622728.679998</v>
      </c>
      <c r="G9" s="83">
        <f>SUM(G10:GASTO_NE_FIN_06)</f>
        <v>462914331.78999984</v>
      </c>
    </row>
    <row r="10" spans="1:7" x14ac:dyDescent="0.25">
      <c r="A10" s="80" t="s">
        <v>214</v>
      </c>
      <c r="B10" s="79">
        <v>174531297</v>
      </c>
      <c r="C10" s="79">
        <v>111543089.66</v>
      </c>
      <c r="D10" s="79">
        <v>286074386.66000003</v>
      </c>
      <c r="E10" s="79">
        <v>276371360.56</v>
      </c>
      <c r="F10" s="79">
        <v>276050296.35000002</v>
      </c>
      <c r="G10" s="79">
        <f t="shared" ref="G10:G39" si="0">+D10-E10</f>
        <v>9703026.1000000238</v>
      </c>
    </row>
    <row r="11" spans="1:7" x14ac:dyDescent="0.25">
      <c r="A11" s="80" t="s">
        <v>201</v>
      </c>
      <c r="B11" s="79">
        <v>359005276</v>
      </c>
      <c r="C11" s="79">
        <v>52523139.530000001</v>
      </c>
      <c r="D11" s="79">
        <v>411528415.52999997</v>
      </c>
      <c r="E11" s="79">
        <v>395389374.19999999</v>
      </c>
      <c r="F11" s="79">
        <v>394740856.25</v>
      </c>
      <c r="G11" s="79">
        <f t="shared" si="0"/>
        <v>16139041.329999983</v>
      </c>
    </row>
    <row r="12" spans="1:7" x14ac:dyDescent="0.25">
      <c r="A12" s="80" t="s">
        <v>200</v>
      </c>
      <c r="B12" s="79">
        <v>363425721</v>
      </c>
      <c r="C12" s="79">
        <v>-6876266.3399999999</v>
      </c>
      <c r="D12" s="79">
        <v>356549454.66000003</v>
      </c>
      <c r="E12" s="79">
        <v>240154012.27000001</v>
      </c>
      <c r="F12" s="79">
        <v>239239850.28</v>
      </c>
      <c r="G12" s="79">
        <f t="shared" si="0"/>
        <v>116395442.39000002</v>
      </c>
    </row>
    <row r="13" spans="1:7" ht="30" x14ac:dyDescent="0.25">
      <c r="A13" s="81" t="s">
        <v>213</v>
      </c>
      <c r="B13" s="79">
        <v>191828854</v>
      </c>
      <c r="C13" s="79">
        <v>23944687.870000001</v>
      </c>
      <c r="D13" s="79">
        <v>215773541.87</v>
      </c>
      <c r="E13" s="79">
        <v>204514317.43000001</v>
      </c>
      <c r="F13" s="79">
        <v>203438667</v>
      </c>
      <c r="G13" s="79">
        <f t="shared" si="0"/>
        <v>11259224.439999998</v>
      </c>
    </row>
    <row r="14" spans="1:7" x14ac:dyDescent="0.25">
      <c r="A14" s="80" t="s">
        <v>212</v>
      </c>
      <c r="B14" s="79">
        <v>64140103</v>
      </c>
      <c r="C14" s="79">
        <v>8717061.3000000007</v>
      </c>
      <c r="D14" s="79">
        <v>72857164.299999997</v>
      </c>
      <c r="E14" s="79">
        <v>69617673.459999993</v>
      </c>
      <c r="F14" s="79">
        <v>69392064.629999995</v>
      </c>
      <c r="G14" s="79">
        <f t="shared" si="0"/>
        <v>3239490.8400000036</v>
      </c>
    </row>
    <row r="15" spans="1:7" x14ac:dyDescent="0.25">
      <c r="A15" s="80" t="s">
        <v>199</v>
      </c>
      <c r="B15" s="79">
        <v>36084966</v>
      </c>
      <c r="C15" s="79">
        <v>3549923.88</v>
      </c>
      <c r="D15" s="79">
        <v>39634889.880000003</v>
      </c>
      <c r="E15" s="79">
        <v>38152596.25</v>
      </c>
      <c r="F15" s="79">
        <v>38054232.149999999</v>
      </c>
      <c r="G15" s="79">
        <f t="shared" si="0"/>
        <v>1482293.6300000027</v>
      </c>
    </row>
    <row r="16" spans="1:7" x14ac:dyDescent="0.25">
      <c r="A16" s="80" t="s">
        <v>198</v>
      </c>
      <c r="B16" s="79">
        <v>535400445</v>
      </c>
      <c r="C16" s="79">
        <v>27315808.579999998</v>
      </c>
      <c r="D16" s="79">
        <v>562716253.58000004</v>
      </c>
      <c r="E16" s="79">
        <v>501831764.06999999</v>
      </c>
      <c r="F16" s="79">
        <v>500727861.77999997</v>
      </c>
      <c r="G16" s="79">
        <f t="shared" si="0"/>
        <v>60884489.51000005</v>
      </c>
    </row>
    <row r="17" spans="1:7" x14ac:dyDescent="0.25">
      <c r="A17" s="80" t="s">
        <v>197</v>
      </c>
      <c r="B17" s="79">
        <v>136903189</v>
      </c>
      <c r="C17" s="79">
        <v>26545484.690000001</v>
      </c>
      <c r="D17" s="79">
        <v>163448673.69</v>
      </c>
      <c r="E17" s="79">
        <v>152502179.53999999</v>
      </c>
      <c r="F17" s="79">
        <v>152185700.90000001</v>
      </c>
      <c r="G17" s="79">
        <f t="shared" si="0"/>
        <v>10946494.150000006</v>
      </c>
    </row>
    <row r="18" spans="1:7" x14ac:dyDescent="0.25">
      <c r="A18" s="80" t="s">
        <v>211</v>
      </c>
      <c r="B18" s="79">
        <v>287776524</v>
      </c>
      <c r="C18" s="79">
        <v>27913840.609999999</v>
      </c>
      <c r="D18" s="79">
        <v>315690364.61000001</v>
      </c>
      <c r="E18" s="79">
        <v>303777285.72000003</v>
      </c>
      <c r="F18" s="79">
        <v>284195073</v>
      </c>
      <c r="G18" s="79">
        <f t="shared" si="0"/>
        <v>11913078.889999986</v>
      </c>
    </row>
    <row r="19" spans="1:7" x14ac:dyDescent="0.25">
      <c r="A19" s="80" t="s">
        <v>196</v>
      </c>
      <c r="B19" s="79">
        <v>178594220</v>
      </c>
      <c r="C19" s="79">
        <v>62210997.710000001</v>
      </c>
      <c r="D19" s="79">
        <v>240805217.71000001</v>
      </c>
      <c r="E19" s="79">
        <v>228242657.52000001</v>
      </c>
      <c r="F19" s="79">
        <v>227953396.41999999</v>
      </c>
      <c r="G19" s="79">
        <f t="shared" si="0"/>
        <v>12562560.189999998</v>
      </c>
    </row>
    <row r="20" spans="1:7" x14ac:dyDescent="0.25">
      <c r="A20" s="80" t="s">
        <v>210</v>
      </c>
      <c r="B20" s="79">
        <v>70573869</v>
      </c>
      <c r="C20" s="79">
        <v>13254589.550000001</v>
      </c>
      <c r="D20" s="79">
        <v>83828458.549999997</v>
      </c>
      <c r="E20" s="79">
        <v>82639249.859999999</v>
      </c>
      <c r="F20" s="79">
        <v>82609288.469999999</v>
      </c>
      <c r="G20" s="79">
        <f t="shared" si="0"/>
        <v>1189208.6899999976</v>
      </c>
    </row>
    <row r="21" spans="1:7" x14ac:dyDescent="0.25">
      <c r="A21" s="80" t="s">
        <v>195</v>
      </c>
      <c r="B21" s="79">
        <v>58368197</v>
      </c>
      <c r="C21" s="79">
        <v>-2334309.7200000002</v>
      </c>
      <c r="D21" s="79">
        <v>56033887.280000001</v>
      </c>
      <c r="E21" s="79">
        <v>52656864.609999999</v>
      </c>
      <c r="F21" s="79">
        <v>52528375.039999999</v>
      </c>
      <c r="G21" s="79">
        <f t="shared" si="0"/>
        <v>3377022.6700000018</v>
      </c>
    </row>
    <row r="22" spans="1:7" x14ac:dyDescent="0.25">
      <c r="A22" s="80" t="s">
        <v>194</v>
      </c>
      <c r="B22" s="79">
        <v>124800010</v>
      </c>
      <c r="C22" s="79">
        <v>52406531.299999997</v>
      </c>
      <c r="D22" s="79">
        <v>177206541.30000001</v>
      </c>
      <c r="E22" s="79">
        <v>172393230.28</v>
      </c>
      <c r="F22" s="79">
        <v>172147257.06999999</v>
      </c>
      <c r="G22" s="79">
        <f t="shared" si="0"/>
        <v>4813311.0200000107</v>
      </c>
    </row>
    <row r="23" spans="1:7" x14ac:dyDescent="0.25">
      <c r="A23" s="80" t="s">
        <v>209</v>
      </c>
      <c r="B23" s="79">
        <v>49611397</v>
      </c>
      <c r="C23" s="79">
        <v>21430757.199999999</v>
      </c>
      <c r="D23" s="79">
        <v>71042154.200000003</v>
      </c>
      <c r="E23" s="79">
        <v>69735524.239999995</v>
      </c>
      <c r="F23" s="79">
        <v>69672817.730000004</v>
      </c>
      <c r="G23" s="79">
        <f t="shared" si="0"/>
        <v>1306629.9600000083</v>
      </c>
    </row>
    <row r="24" spans="1:7" ht="30" x14ac:dyDescent="0.25">
      <c r="A24" s="81" t="s">
        <v>193</v>
      </c>
      <c r="B24" s="79">
        <v>53783578</v>
      </c>
      <c r="C24" s="79">
        <v>-411097.76</v>
      </c>
      <c r="D24" s="79">
        <v>53372480.240000002</v>
      </c>
      <c r="E24" s="79">
        <v>51749252.75</v>
      </c>
      <c r="F24" s="79">
        <v>51671272.770000003</v>
      </c>
      <c r="G24" s="79">
        <f t="shared" si="0"/>
        <v>1623227.4900000021</v>
      </c>
    </row>
    <row r="25" spans="1:7" ht="30" x14ac:dyDescent="0.25">
      <c r="A25" s="81" t="s">
        <v>192</v>
      </c>
      <c r="B25" s="79">
        <v>266057990</v>
      </c>
      <c r="C25" s="79">
        <v>473439913.52999997</v>
      </c>
      <c r="D25" s="79">
        <v>739497903.52999997</v>
      </c>
      <c r="E25" s="79">
        <v>697812443.59000003</v>
      </c>
      <c r="F25" s="79">
        <v>697165264.27999997</v>
      </c>
      <c r="G25" s="79">
        <f t="shared" si="0"/>
        <v>41685459.939999938</v>
      </c>
    </row>
    <row r="26" spans="1:7" x14ac:dyDescent="0.25">
      <c r="A26" s="80" t="s">
        <v>208</v>
      </c>
      <c r="B26" s="79">
        <v>61042424</v>
      </c>
      <c r="C26" s="79">
        <v>56772583.039999999</v>
      </c>
      <c r="D26" s="79">
        <v>117815007.04000001</v>
      </c>
      <c r="E26" s="79">
        <v>115797109.69</v>
      </c>
      <c r="F26" s="79">
        <v>115674341.56</v>
      </c>
      <c r="G26" s="79">
        <f t="shared" si="0"/>
        <v>2017897.3500000089</v>
      </c>
    </row>
    <row r="27" spans="1:7" x14ac:dyDescent="0.25">
      <c r="A27" s="80" t="s">
        <v>207</v>
      </c>
      <c r="B27" s="79">
        <v>50739407</v>
      </c>
      <c r="C27" s="79">
        <v>-3021454.15</v>
      </c>
      <c r="D27" s="79">
        <v>47717952.850000001</v>
      </c>
      <c r="E27" s="79">
        <v>45343431.689999998</v>
      </c>
      <c r="F27" s="79">
        <v>45182779.520000003</v>
      </c>
      <c r="G27" s="79">
        <f t="shared" si="0"/>
        <v>2374521.1600000039</v>
      </c>
    </row>
    <row r="28" spans="1:7" x14ac:dyDescent="0.25">
      <c r="A28" s="80" t="s">
        <v>191</v>
      </c>
      <c r="B28" s="79">
        <v>661782067</v>
      </c>
      <c r="C28" s="79">
        <v>15760433.15</v>
      </c>
      <c r="D28" s="79">
        <v>677542500.14999998</v>
      </c>
      <c r="E28" s="79">
        <v>637691168.67999995</v>
      </c>
      <c r="F28" s="79">
        <v>634757586.49000001</v>
      </c>
      <c r="G28" s="79">
        <f t="shared" si="0"/>
        <v>39851331.470000029</v>
      </c>
    </row>
    <row r="29" spans="1:7" x14ac:dyDescent="0.25">
      <c r="A29" s="80" t="s">
        <v>190</v>
      </c>
      <c r="B29" s="79">
        <v>88334875</v>
      </c>
      <c r="C29" s="79">
        <v>46204171.229999997</v>
      </c>
      <c r="D29" s="79">
        <v>134539046.22999999</v>
      </c>
      <c r="E29" s="79">
        <v>132373125.53</v>
      </c>
      <c r="F29" s="79">
        <v>132205171.86</v>
      </c>
      <c r="G29" s="79">
        <f t="shared" si="0"/>
        <v>2165920.6999999881</v>
      </c>
    </row>
    <row r="30" spans="1:7" x14ac:dyDescent="0.25">
      <c r="A30" s="80" t="s">
        <v>206</v>
      </c>
      <c r="B30" s="79">
        <v>22402404</v>
      </c>
      <c r="C30" s="79">
        <v>2497696.21</v>
      </c>
      <c r="D30" s="79">
        <v>24900100.210000001</v>
      </c>
      <c r="E30" s="79">
        <v>23432839.52</v>
      </c>
      <c r="F30" s="79">
        <v>22881874.5</v>
      </c>
      <c r="G30" s="79">
        <f t="shared" si="0"/>
        <v>1467260.6900000013</v>
      </c>
    </row>
    <row r="31" spans="1:7" x14ac:dyDescent="0.25">
      <c r="A31" s="80" t="s">
        <v>189</v>
      </c>
      <c r="B31" s="79">
        <v>407904445</v>
      </c>
      <c r="C31" s="79">
        <v>-633423.56999999995</v>
      </c>
      <c r="D31" s="79">
        <v>407271021.43000001</v>
      </c>
      <c r="E31" s="79">
        <v>391686098.16000003</v>
      </c>
      <c r="F31" s="79">
        <v>390364132.83999997</v>
      </c>
      <c r="G31" s="79">
        <f t="shared" si="0"/>
        <v>15584923.269999981</v>
      </c>
    </row>
    <row r="32" spans="1:7" x14ac:dyDescent="0.25">
      <c r="A32" s="80" t="s">
        <v>205</v>
      </c>
      <c r="B32" s="79">
        <v>1309380</v>
      </c>
      <c r="C32" s="79">
        <v>0</v>
      </c>
      <c r="D32" s="79">
        <v>1309380</v>
      </c>
      <c r="E32" s="79">
        <v>0</v>
      </c>
      <c r="F32" s="79">
        <v>0</v>
      </c>
      <c r="G32" s="79">
        <f t="shared" si="0"/>
        <v>1309380</v>
      </c>
    </row>
    <row r="33" spans="1:7" x14ac:dyDescent="0.25">
      <c r="A33" s="80" t="s">
        <v>204</v>
      </c>
      <c r="B33" s="79">
        <v>276180277</v>
      </c>
      <c r="C33" s="79">
        <v>-24165826.079999998</v>
      </c>
      <c r="D33" s="79">
        <v>252014450.91999999</v>
      </c>
      <c r="E33" s="79">
        <v>204989061.22999999</v>
      </c>
      <c r="F33" s="79">
        <v>204989061.22999999</v>
      </c>
      <c r="G33" s="79">
        <f t="shared" si="0"/>
        <v>47025389.689999998</v>
      </c>
    </row>
    <row r="34" spans="1:7" x14ac:dyDescent="0.25">
      <c r="A34" s="80" t="s">
        <v>188</v>
      </c>
      <c r="B34" s="79">
        <v>242346479</v>
      </c>
      <c r="C34" s="79">
        <v>14594</v>
      </c>
      <c r="D34" s="79">
        <v>242361073</v>
      </c>
      <c r="E34" s="79">
        <v>242361073</v>
      </c>
      <c r="F34" s="79">
        <v>242361073</v>
      </c>
      <c r="G34" s="79">
        <f t="shared" si="0"/>
        <v>0</v>
      </c>
    </row>
    <row r="35" spans="1:7" x14ac:dyDescent="0.25">
      <c r="A35" s="80" t="s">
        <v>187</v>
      </c>
      <c r="B35" s="79">
        <v>323771219</v>
      </c>
      <c r="C35" s="79">
        <v>13010882.66</v>
      </c>
      <c r="D35" s="79">
        <v>336782101.66000003</v>
      </c>
      <c r="E35" s="79">
        <v>336782101.66000003</v>
      </c>
      <c r="F35" s="79">
        <v>336782101.66000003</v>
      </c>
      <c r="G35" s="79">
        <f t="shared" si="0"/>
        <v>0</v>
      </c>
    </row>
    <row r="36" spans="1:7" x14ac:dyDescent="0.25">
      <c r="A36" s="80" t="s">
        <v>203</v>
      </c>
      <c r="B36" s="79">
        <v>395113955</v>
      </c>
      <c r="C36" s="79">
        <v>37809484.590000004</v>
      </c>
      <c r="D36" s="79">
        <v>432923439.58999997</v>
      </c>
      <c r="E36" s="79">
        <v>432923439.58999997</v>
      </c>
      <c r="F36" s="79">
        <v>432923439.58999997</v>
      </c>
      <c r="G36" s="79">
        <f t="shared" si="0"/>
        <v>0</v>
      </c>
    </row>
    <row r="37" spans="1:7" x14ac:dyDescent="0.25">
      <c r="A37" s="80" t="s">
        <v>186</v>
      </c>
      <c r="B37" s="79">
        <v>2384543870</v>
      </c>
      <c r="C37" s="79">
        <v>257007986.81</v>
      </c>
      <c r="D37" s="79">
        <v>2641551856.8099999</v>
      </c>
      <c r="E37" s="79">
        <v>2611422719.4000001</v>
      </c>
      <c r="F37" s="79">
        <v>2609997040.1700001</v>
      </c>
      <c r="G37" s="79">
        <f t="shared" si="0"/>
        <v>30129137.409999847</v>
      </c>
    </row>
    <row r="38" spans="1:7" x14ac:dyDescent="0.25">
      <c r="A38" s="80" t="s">
        <v>185</v>
      </c>
      <c r="B38" s="79">
        <v>47151000</v>
      </c>
      <c r="C38" s="79">
        <v>300000</v>
      </c>
      <c r="D38" s="79">
        <v>47451000</v>
      </c>
      <c r="E38" s="79">
        <v>47451000</v>
      </c>
      <c r="F38" s="79">
        <v>47451000</v>
      </c>
      <c r="G38" s="79">
        <f t="shared" si="0"/>
        <v>0</v>
      </c>
    </row>
    <row r="39" spans="1:7" x14ac:dyDescent="0.25">
      <c r="A39" s="80" t="s">
        <v>184</v>
      </c>
      <c r="B39" s="79">
        <v>2683694166</v>
      </c>
      <c r="C39" s="79">
        <v>44830052.950000003</v>
      </c>
      <c r="D39" s="79">
        <v>2728524218.9499998</v>
      </c>
      <c r="E39" s="79">
        <v>2716055650.1399999</v>
      </c>
      <c r="F39" s="79">
        <v>2703280852.1399999</v>
      </c>
      <c r="G39" s="79">
        <f t="shared" si="0"/>
        <v>12468568.809999943</v>
      </c>
    </row>
    <row r="40" spans="1:7" x14ac:dyDescent="0.25">
      <c r="A40" s="78" t="s">
        <v>183</v>
      </c>
      <c r="B40" s="82"/>
      <c r="C40" s="82"/>
      <c r="D40" s="82"/>
      <c r="E40" s="82"/>
      <c r="F40" s="82"/>
      <c r="G40" s="82"/>
    </row>
    <row r="41" spans="1:7" x14ac:dyDescent="0.25">
      <c r="A41" s="59" t="s">
        <v>202</v>
      </c>
      <c r="B41" s="76">
        <f>SUM(B42:cbvbcvbcv)</f>
        <v>10857113497</v>
      </c>
      <c r="C41" s="76">
        <f>SUM(C42:GASTO_E_FIN_02)</f>
        <v>1176680251.05</v>
      </c>
      <c r="D41" s="76">
        <f>SUM(D42:cvbcvbcbv)</f>
        <v>12033793748.049999</v>
      </c>
      <c r="E41" s="76">
        <f>SUM(E42:GASTO_E_FIN_04)</f>
        <v>11714705675.769999</v>
      </c>
      <c r="F41" s="76">
        <f>SUM(F42:GASTO_E_FIN_05)</f>
        <v>11714705675.769999</v>
      </c>
      <c r="G41" s="76">
        <f>SUM(G42:GASTO_E_FIN_06)</f>
        <v>319088072.28000104</v>
      </c>
    </row>
    <row r="42" spans="1:7" x14ac:dyDescent="0.25">
      <c r="A42" s="80" t="s">
        <v>201</v>
      </c>
      <c r="B42" s="79">
        <v>86065081</v>
      </c>
      <c r="C42" s="79">
        <v>-13728443.57</v>
      </c>
      <c r="D42" s="79">
        <v>72336637.430000007</v>
      </c>
      <c r="E42" s="79">
        <v>65471220.009999998</v>
      </c>
      <c r="F42" s="79">
        <v>65471220.009999998</v>
      </c>
      <c r="G42" s="79">
        <f t="shared" ref="G42:G59" si="1">D42-E42</f>
        <v>6865417.4200000092</v>
      </c>
    </row>
    <row r="43" spans="1:7" x14ac:dyDescent="0.25">
      <c r="A43" s="80" t="s">
        <v>200</v>
      </c>
      <c r="B43" s="79">
        <v>0</v>
      </c>
      <c r="C43" s="79">
        <v>8985338.3000000007</v>
      </c>
      <c r="D43" s="79">
        <v>8985338.3000000007</v>
      </c>
      <c r="E43" s="79">
        <v>8985338.3000000007</v>
      </c>
      <c r="F43" s="79">
        <v>8985338.3000000007</v>
      </c>
      <c r="G43" s="79">
        <f t="shared" si="1"/>
        <v>0</v>
      </c>
    </row>
    <row r="44" spans="1:7" x14ac:dyDescent="0.25">
      <c r="A44" s="80" t="s">
        <v>199</v>
      </c>
      <c r="B44" s="79">
        <v>10000000</v>
      </c>
      <c r="C44" s="79">
        <v>-10000000</v>
      </c>
      <c r="D44" s="79">
        <v>0</v>
      </c>
      <c r="E44" s="79">
        <v>0</v>
      </c>
      <c r="F44" s="79">
        <v>0</v>
      </c>
      <c r="G44" s="79">
        <f t="shared" si="1"/>
        <v>0</v>
      </c>
    </row>
    <row r="45" spans="1:7" x14ac:dyDescent="0.25">
      <c r="A45" s="80" t="s">
        <v>198</v>
      </c>
      <c r="B45" s="79">
        <v>5088906345</v>
      </c>
      <c r="C45" s="79">
        <v>12944524.76</v>
      </c>
      <c r="D45" s="79">
        <v>5101850869.7600002</v>
      </c>
      <c r="E45" s="79">
        <v>4848238972.1499996</v>
      </c>
      <c r="F45" s="79">
        <v>4848238972.1499996</v>
      </c>
      <c r="G45" s="79">
        <f t="shared" si="1"/>
        <v>253611897.61000061</v>
      </c>
    </row>
    <row r="46" spans="1:7" x14ac:dyDescent="0.25">
      <c r="A46" s="80" t="s">
        <v>197</v>
      </c>
      <c r="B46" s="79">
        <v>25000000</v>
      </c>
      <c r="C46" s="79">
        <v>-18965651.09</v>
      </c>
      <c r="D46" s="79">
        <v>6034348.9100000001</v>
      </c>
      <c r="E46" s="79">
        <v>5744471.5800000001</v>
      </c>
      <c r="F46" s="79">
        <v>5744471.5800000001</v>
      </c>
      <c r="G46" s="79">
        <f t="shared" si="1"/>
        <v>289877.33000000007</v>
      </c>
    </row>
    <row r="47" spans="1:7" x14ac:dyDescent="0.25">
      <c r="A47" s="80" t="s">
        <v>196</v>
      </c>
      <c r="B47" s="79">
        <v>48919519</v>
      </c>
      <c r="C47" s="79">
        <v>-48919519</v>
      </c>
      <c r="D47" s="79">
        <v>0</v>
      </c>
      <c r="E47" s="79">
        <v>0</v>
      </c>
      <c r="F47" s="79">
        <v>0</v>
      </c>
      <c r="G47" s="79">
        <f t="shared" si="1"/>
        <v>0</v>
      </c>
    </row>
    <row r="48" spans="1:7" x14ac:dyDescent="0.25">
      <c r="A48" s="81" t="s">
        <v>195</v>
      </c>
      <c r="B48" s="79">
        <v>20000000</v>
      </c>
      <c r="C48" s="79">
        <v>-5364650.51</v>
      </c>
      <c r="D48" s="79">
        <v>14635349.49</v>
      </c>
      <c r="E48" s="79">
        <v>14635349.49</v>
      </c>
      <c r="F48" s="79">
        <v>14635349.49</v>
      </c>
      <c r="G48" s="79">
        <f t="shared" si="1"/>
        <v>0</v>
      </c>
    </row>
    <row r="49" spans="1:7" x14ac:dyDescent="0.25">
      <c r="A49" s="81" t="s">
        <v>194</v>
      </c>
      <c r="B49" s="79">
        <v>15600000</v>
      </c>
      <c r="C49" s="79">
        <v>9429166.4800000004</v>
      </c>
      <c r="D49" s="79">
        <v>25029166.48</v>
      </c>
      <c r="E49" s="79">
        <v>25029166.48</v>
      </c>
      <c r="F49" s="79">
        <v>25029166.48</v>
      </c>
      <c r="G49" s="79">
        <f t="shared" si="1"/>
        <v>0</v>
      </c>
    </row>
    <row r="50" spans="1:7" ht="30" x14ac:dyDescent="0.25">
      <c r="A50" s="81" t="s">
        <v>193</v>
      </c>
      <c r="B50" s="79">
        <v>12500000</v>
      </c>
      <c r="C50" s="79">
        <v>15179826.789999999</v>
      </c>
      <c r="D50" s="79">
        <v>27679826.789999999</v>
      </c>
      <c r="E50" s="79">
        <v>27679824.289999999</v>
      </c>
      <c r="F50" s="79">
        <v>27679824.289999999</v>
      </c>
      <c r="G50" s="79">
        <f t="shared" si="1"/>
        <v>2.5</v>
      </c>
    </row>
    <row r="51" spans="1:7" ht="30" x14ac:dyDescent="0.25">
      <c r="A51" s="81" t="s">
        <v>192</v>
      </c>
      <c r="B51" s="79">
        <v>349575000</v>
      </c>
      <c r="C51" s="79">
        <v>24672934.949999999</v>
      </c>
      <c r="D51" s="79">
        <v>374247934.94999999</v>
      </c>
      <c r="E51" s="79">
        <v>360842953.44</v>
      </c>
      <c r="F51" s="79">
        <v>360842953.44</v>
      </c>
      <c r="G51" s="79">
        <f t="shared" si="1"/>
        <v>13404981.50999999</v>
      </c>
    </row>
    <row r="52" spans="1:7" x14ac:dyDescent="0.25">
      <c r="A52" s="80" t="s">
        <v>191</v>
      </c>
      <c r="B52" s="79">
        <v>64957467</v>
      </c>
      <c r="C52" s="79">
        <v>31663172.09</v>
      </c>
      <c r="D52" s="79">
        <v>96620639.090000004</v>
      </c>
      <c r="E52" s="79">
        <v>90139829.170000002</v>
      </c>
      <c r="F52" s="79">
        <v>90139829.170000002</v>
      </c>
      <c r="G52" s="79">
        <f t="shared" si="1"/>
        <v>6480809.9200000018</v>
      </c>
    </row>
    <row r="53" spans="1:7" x14ac:dyDescent="0.25">
      <c r="A53" s="80" t="s">
        <v>190</v>
      </c>
      <c r="B53" s="79">
        <v>16000000</v>
      </c>
      <c r="C53" s="79">
        <v>6918068.96</v>
      </c>
      <c r="D53" s="79">
        <v>22918068.960000001</v>
      </c>
      <c r="E53" s="79">
        <v>22918068.960000001</v>
      </c>
      <c r="F53" s="79">
        <v>22918068.960000001</v>
      </c>
      <c r="G53" s="79">
        <f t="shared" si="1"/>
        <v>0</v>
      </c>
    </row>
    <row r="54" spans="1:7" x14ac:dyDescent="0.25">
      <c r="A54" s="80" t="s">
        <v>189</v>
      </c>
      <c r="B54" s="79">
        <v>34751684</v>
      </c>
      <c r="C54" s="79">
        <v>20828366.800000001</v>
      </c>
      <c r="D54" s="79">
        <v>55580050.799999997</v>
      </c>
      <c r="E54" s="79">
        <v>52875242.619999997</v>
      </c>
      <c r="F54" s="79">
        <v>52875242.619999997</v>
      </c>
      <c r="G54" s="79">
        <f t="shared" si="1"/>
        <v>2704808.1799999997</v>
      </c>
    </row>
    <row r="55" spans="1:7" x14ac:dyDescent="0.25">
      <c r="A55" s="80" t="s">
        <v>188</v>
      </c>
      <c r="B55" s="79">
        <v>0</v>
      </c>
      <c r="C55" s="79">
        <v>1184616.4099999999</v>
      </c>
      <c r="D55" s="79">
        <v>1184616.4099999999</v>
      </c>
      <c r="E55" s="79">
        <v>1184616.4099999999</v>
      </c>
      <c r="F55" s="79">
        <v>1184616.4099999999</v>
      </c>
      <c r="G55" s="79">
        <f t="shared" si="1"/>
        <v>0</v>
      </c>
    </row>
    <row r="56" spans="1:7" x14ac:dyDescent="0.25">
      <c r="A56" s="80" t="s">
        <v>187</v>
      </c>
      <c r="B56" s="79">
        <v>0</v>
      </c>
      <c r="C56" s="79">
        <v>19192393.149999999</v>
      </c>
      <c r="D56" s="79">
        <v>19192393.149999999</v>
      </c>
      <c r="E56" s="79">
        <v>19192393.149999999</v>
      </c>
      <c r="F56" s="79">
        <v>19192393.149999999</v>
      </c>
      <c r="G56" s="79">
        <f t="shared" si="1"/>
        <v>0</v>
      </c>
    </row>
    <row r="57" spans="1:7" x14ac:dyDescent="0.25">
      <c r="A57" s="80" t="s">
        <v>186</v>
      </c>
      <c r="B57" s="79">
        <v>3546201888</v>
      </c>
      <c r="C57" s="79">
        <v>999785937.92999995</v>
      </c>
      <c r="D57" s="79">
        <v>4545987825.9300003</v>
      </c>
      <c r="E57" s="79">
        <v>4510257548.1199999</v>
      </c>
      <c r="F57" s="79">
        <v>4510257548.1199999</v>
      </c>
      <c r="G57" s="79">
        <f t="shared" si="1"/>
        <v>35730277.81000042</v>
      </c>
    </row>
    <row r="58" spans="1:7" x14ac:dyDescent="0.25">
      <c r="A58" s="80" t="s">
        <v>185</v>
      </c>
      <c r="B58" s="79">
        <v>0</v>
      </c>
      <c r="C58" s="79">
        <v>15496628.24</v>
      </c>
      <c r="D58" s="79">
        <v>15496628.24</v>
      </c>
      <c r="E58" s="79">
        <v>15496628.24</v>
      </c>
      <c r="F58" s="79">
        <v>15496628.24</v>
      </c>
      <c r="G58" s="79">
        <f t="shared" si="1"/>
        <v>0</v>
      </c>
    </row>
    <row r="59" spans="1:7" x14ac:dyDescent="0.25">
      <c r="A59" s="80" t="s">
        <v>184</v>
      </c>
      <c r="B59" s="79">
        <v>1538636513</v>
      </c>
      <c r="C59" s="79">
        <v>107377540.36</v>
      </c>
      <c r="D59" s="79">
        <v>1646014053.3599999</v>
      </c>
      <c r="E59" s="79">
        <v>1646014053.3599999</v>
      </c>
      <c r="F59" s="79">
        <v>1646014053.3599999</v>
      </c>
      <c r="G59" s="79">
        <f t="shared" si="1"/>
        <v>0</v>
      </c>
    </row>
    <row r="60" spans="1:7" x14ac:dyDescent="0.25">
      <c r="A60" s="78" t="s">
        <v>183</v>
      </c>
      <c r="B60" s="77"/>
      <c r="C60" s="77"/>
      <c r="D60" s="77"/>
      <c r="E60" s="77"/>
      <c r="F60" s="77"/>
      <c r="G60" s="77"/>
    </row>
    <row r="61" spans="1:7" x14ac:dyDescent="0.25">
      <c r="A61" s="59" t="s">
        <v>182</v>
      </c>
      <c r="B61" s="76">
        <f>GASTO_NE_T1+vcvcbvcbcvb</f>
        <v>21454315101</v>
      </c>
      <c r="C61" s="76">
        <f>cvbvcbcbvbc+cvbcbvbcvbvc</f>
        <v>2518241583.4799995</v>
      </c>
      <c r="D61" s="76">
        <f>vcbvbcbdfgfdg+GASTO_E_T3</f>
        <v>23972556684.48</v>
      </c>
      <c r="E61" s="76">
        <f>GASTO_NE_T4+GASTO_E_T4</f>
        <v>23190554280.409996</v>
      </c>
      <c r="F61" s="76">
        <f>GASTO_NE_T5+GASTO_E_T5</f>
        <v>23145328404.449997</v>
      </c>
      <c r="G61" s="76">
        <f>GASTO_NE_T6+GASTO_E_T6</f>
        <v>782002404.07000089</v>
      </c>
    </row>
    <row r="62" spans="1:7" x14ac:dyDescent="0.25">
      <c r="A62" s="60"/>
      <c r="B62" s="75"/>
      <c r="C62" s="75"/>
      <c r="D62" s="75"/>
      <c r="E62" s="75"/>
      <c r="F62" s="75"/>
      <c r="G62" s="75"/>
    </row>
    <row r="63" spans="1:7" hidden="1" x14ac:dyDescent="0.25">
      <c r="A63"/>
      <c r="B63"/>
      <c r="C63"/>
      <c r="D63"/>
      <c r="E63"/>
      <c r="F63"/>
      <c r="G63"/>
    </row>
    <row r="64" spans="1:7" hidden="1" x14ac:dyDescent="0.25">
      <c r="A64"/>
      <c r="B64"/>
      <c r="C64"/>
      <c r="D64"/>
      <c r="E64"/>
      <c r="F64"/>
      <c r="G64"/>
    </row>
    <row r="65" spans="1:7" hidden="1" x14ac:dyDescent="0.25">
      <c r="A65"/>
      <c r="B65"/>
      <c r="C65"/>
      <c r="D65"/>
      <c r="E65"/>
      <c r="F65"/>
      <c r="G65"/>
    </row>
    <row r="66" spans="1:7" hidden="1" x14ac:dyDescent="0.25">
      <c r="A66"/>
      <c r="B66"/>
      <c r="C66"/>
      <c r="D66"/>
      <c r="E66"/>
      <c r="F66"/>
      <c r="G66"/>
    </row>
    <row r="67" spans="1:7" hidden="1" x14ac:dyDescent="0.25">
      <c r="A67"/>
      <c r="B67"/>
      <c r="C67"/>
      <c r="D67"/>
      <c r="E67"/>
      <c r="F67"/>
      <c r="G67"/>
    </row>
    <row r="68" spans="1:7" hidden="1" x14ac:dyDescent="0.25">
      <c r="A68"/>
      <c r="B68"/>
      <c r="C68"/>
      <c r="D68"/>
      <c r="E68"/>
      <c r="F68"/>
      <c r="G68"/>
    </row>
    <row r="69" spans="1:7" hidden="1" x14ac:dyDescent="0.25">
      <c r="A69"/>
      <c r="B69"/>
      <c r="C69"/>
      <c r="D69"/>
      <c r="E69"/>
      <c r="F69"/>
      <c r="G69"/>
    </row>
    <row r="70" spans="1:7" hidden="1" x14ac:dyDescent="0.25">
      <c r="A70"/>
      <c r="B70"/>
      <c r="C70"/>
      <c r="D70"/>
      <c r="E70"/>
      <c r="F70"/>
      <c r="G70"/>
    </row>
    <row r="71" spans="1:7" hidden="1" x14ac:dyDescent="0.25">
      <c r="A71"/>
      <c r="B71"/>
      <c r="C71"/>
      <c r="D71"/>
      <c r="E71"/>
      <c r="F71"/>
      <c r="G71"/>
    </row>
    <row r="72" spans="1:7" hidden="1" x14ac:dyDescent="0.25">
      <c r="A72"/>
      <c r="B72"/>
      <c r="C72"/>
      <c r="D72"/>
      <c r="E72"/>
      <c r="F72"/>
      <c r="G72"/>
    </row>
    <row r="73" spans="1:7" hidden="1" x14ac:dyDescent="0.25">
      <c r="A73"/>
      <c r="B73"/>
      <c r="C73"/>
      <c r="D73"/>
      <c r="E73"/>
      <c r="F73"/>
      <c r="G73"/>
    </row>
    <row r="74" spans="1:7" hidden="1" x14ac:dyDescent="0.25">
      <c r="A74"/>
      <c r="B74"/>
      <c r="C74"/>
      <c r="D74"/>
      <c r="E74"/>
      <c r="F74"/>
      <c r="G74"/>
    </row>
    <row r="75" spans="1:7" hidden="1" x14ac:dyDescent="0.25">
      <c r="A75"/>
      <c r="B75"/>
      <c r="C75"/>
      <c r="D75"/>
      <c r="E75"/>
      <c r="F75"/>
      <c r="G75"/>
    </row>
    <row r="76" spans="1:7" hidden="1" x14ac:dyDescent="0.25">
      <c r="A76"/>
      <c r="B76"/>
      <c r="C76"/>
      <c r="D76"/>
      <c r="E76"/>
      <c r="F76"/>
      <c r="G76"/>
    </row>
    <row r="77" spans="1:7" hidden="1" x14ac:dyDescent="0.25">
      <c r="A77"/>
      <c r="B77"/>
      <c r="C77"/>
      <c r="D77"/>
      <c r="E77"/>
      <c r="F77"/>
      <c r="G77"/>
    </row>
    <row r="78" spans="1:7" x14ac:dyDescent="0.25"/>
    <row r="80" spans="1:7" x14ac:dyDescent="0.25"/>
    <row r="81" x14ac:dyDescent="0.25"/>
    <row r="82" x14ac:dyDescent="0.25"/>
    <row r="83" x14ac:dyDescent="0.25"/>
  </sheetData>
  <mergeCells count="9">
    <mergeCell ref="A7:A8"/>
    <mergeCell ref="B7:F7"/>
    <mergeCell ref="G7:G8"/>
    <mergeCell ref="A1:G1"/>
    <mergeCell ref="A2:G2"/>
    <mergeCell ref="A3:G3"/>
    <mergeCell ref="A4:G4"/>
    <mergeCell ref="A5:G5"/>
    <mergeCell ref="A6:G6"/>
  </mergeCells>
  <dataValidations count="1">
    <dataValidation type="decimal" allowBlank="1" showInputMessage="1" showErrorMessage="1" sqref="B9:G61 IX9:JC61 ST9:SY61 ACP9:ACU61 AML9:AMQ61 AWH9:AWM61 BGD9:BGI61 BPZ9:BQE61 BZV9:CAA61 CJR9:CJW61 CTN9:CTS61 DDJ9:DDO61 DNF9:DNK61 DXB9:DXG61 EGX9:EHC61 EQT9:EQY61 FAP9:FAU61 FKL9:FKQ61 FUH9:FUM61 GED9:GEI61 GNZ9:GOE61 GXV9:GYA61 HHR9:HHW61 HRN9:HRS61 IBJ9:IBO61 ILF9:ILK61 IVB9:IVG61 JEX9:JFC61 JOT9:JOY61 JYP9:JYU61 KIL9:KIQ61 KSH9:KSM61 LCD9:LCI61 LLZ9:LME61 LVV9:LWA61 MFR9:MFW61 MPN9:MPS61 MZJ9:MZO61 NJF9:NJK61 NTB9:NTG61 OCX9:ODC61 OMT9:OMY61 OWP9:OWU61 PGL9:PGQ61 PQH9:PQM61 QAD9:QAI61 QJZ9:QKE61 QTV9:QUA61 RDR9:RDW61 RNN9:RNS61 RXJ9:RXO61 SHF9:SHK61 SRB9:SRG61 TAX9:TBC61 TKT9:TKY61 TUP9:TUU61 UEL9:UEQ61 UOH9:UOM61 UYD9:UYI61 VHZ9:VIE61 VRV9:VSA61 WBR9:WBW61 WLN9:WLS61 WVJ9:WVO61 B65545:G65597 IX65545:JC65597 ST65545:SY65597 ACP65545:ACU65597 AML65545:AMQ65597 AWH65545:AWM65597 BGD65545:BGI65597 BPZ65545:BQE65597 BZV65545:CAA65597 CJR65545:CJW65597 CTN65545:CTS65597 DDJ65545:DDO65597 DNF65545:DNK65597 DXB65545:DXG65597 EGX65545:EHC65597 EQT65545:EQY65597 FAP65545:FAU65597 FKL65545:FKQ65597 FUH65545:FUM65597 GED65545:GEI65597 GNZ65545:GOE65597 GXV65545:GYA65597 HHR65545:HHW65597 HRN65545:HRS65597 IBJ65545:IBO65597 ILF65545:ILK65597 IVB65545:IVG65597 JEX65545:JFC65597 JOT65545:JOY65597 JYP65545:JYU65597 KIL65545:KIQ65597 KSH65545:KSM65597 LCD65545:LCI65597 LLZ65545:LME65597 LVV65545:LWA65597 MFR65545:MFW65597 MPN65545:MPS65597 MZJ65545:MZO65597 NJF65545:NJK65597 NTB65545:NTG65597 OCX65545:ODC65597 OMT65545:OMY65597 OWP65545:OWU65597 PGL65545:PGQ65597 PQH65545:PQM65597 QAD65545:QAI65597 QJZ65545:QKE65597 QTV65545:QUA65597 RDR65545:RDW65597 RNN65545:RNS65597 RXJ65545:RXO65597 SHF65545:SHK65597 SRB65545:SRG65597 TAX65545:TBC65597 TKT65545:TKY65597 TUP65545:TUU65597 UEL65545:UEQ65597 UOH65545:UOM65597 UYD65545:UYI65597 VHZ65545:VIE65597 VRV65545:VSA65597 WBR65545:WBW65597 WLN65545:WLS65597 WVJ65545:WVO65597 B131081:G131133 IX131081:JC131133 ST131081:SY131133 ACP131081:ACU131133 AML131081:AMQ131133 AWH131081:AWM131133 BGD131081:BGI131133 BPZ131081:BQE131133 BZV131081:CAA131133 CJR131081:CJW131133 CTN131081:CTS131133 DDJ131081:DDO131133 DNF131081:DNK131133 DXB131081:DXG131133 EGX131081:EHC131133 EQT131081:EQY131133 FAP131081:FAU131133 FKL131081:FKQ131133 FUH131081:FUM131133 GED131081:GEI131133 GNZ131081:GOE131133 GXV131081:GYA131133 HHR131081:HHW131133 HRN131081:HRS131133 IBJ131081:IBO131133 ILF131081:ILK131133 IVB131081:IVG131133 JEX131081:JFC131133 JOT131081:JOY131133 JYP131081:JYU131133 KIL131081:KIQ131133 KSH131081:KSM131133 LCD131081:LCI131133 LLZ131081:LME131133 LVV131081:LWA131133 MFR131081:MFW131133 MPN131081:MPS131133 MZJ131081:MZO131133 NJF131081:NJK131133 NTB131081:NTG131133 OCX131081:ODC131133 OMT131081:OMY131133 OWP131081:OWU131133 PGL131081:PGQ131133 PQH131081:PQM131133 QAD131081:QAI131133 QJZ131081:QKE131133 QTV131081:QUA131133 RDR131081:RDW131133 RNN131081:RNS131133 RXJ131081:RXO131133 SHF131081:SHK131133 SRB131081:SRG131133 TAX131081:TBC131133 TKT131081:TKY131133 TUP131081:TUU131133 UEL131081:UEQ131133 UOH131081:UOM131133 UYD131081:UYI131133 VHZ131081:VIE131133 VRV131081:VSA131133 WBR131081:WBW131133 WLN131081:WLS131133 WVJ131081:WVO131133 B196617:G196669 IX196617:JC196669 ST196617:SY196669 ACP196617:ACU196669 AML196617:AMQ196669 AWH196617:AWM196669 BGD196617:BGI196669 BPZ196617:BQE196669 BZV196617:CAA196669 CJR196617:CJW196669 CTN196617:CTS196669 DDJ196617:DDO196669 DNF196617:DNK196669 DXB196617:DXG196669 EGX196617:EHC196669 EQT196617:EQY196669 FAP196617:FAU196669 FKL196617:FKQ196669 FUH196617:FUM196669 GED196617:GEI196669 GNZ196617:GOE196669 GXV196617:GYA196669 HHR196617:HHW196669 HRN196617:HRS196669 IBJ196617:IBO196669 ILF196617:ILK196669 IVB196617:IVG196669 JEX196617:JFC196669 JOT196617:JOY196669 JYP196617:JYU196669 KIL196617:KIQ196669 KSH196617:KSM196669 LCD196617:LCI196669 LLZ196617:LME196669 LVV196617:LWA196669 MFR196617:MFW196669 MPN196617:MPS196669 MZJ196617:MZO196669 NJF196617:NJK196669 NTB196617:NTG196669 OCX196617:ODC196669 OMT196617:OMY196669 OWP196617:OWU196669 PGL196617:PGQ196669 PQH196617:PQM196669 QAD196617:QAI196669 QJZ196617:QKE196669 QTV196617:QUA196669 RDR196617:RDW196669 RNN196617:RNS196669 RXJ196617:RXO196669 SHF196617:SHK196669 SRB196617:SRG196669 TAX196617:TBC196669 TKT196617:TKY196669 TUP196617:TUU196669 UEL196617:UEQ196669 UOH196617:UOM196669 UYD196617:UYI196669 VHZ196617:VIE196669 VRV196617:VSA196669 WBR196617:WBW196669 WLN196617:WLS196669 WVJ196617:WVO196669 B262153:G262205 IX262153:JC262205 ST262153:SY262205 ACP262153:ACU262205 AML262153:AMQ262205 AWH262153:AWM262205 BGD262153:BGI262205 BPZ262153:BQE262205 BZV262153:CAA262205 CJR262153:CJW262205 CTN262153:CTS262205 DDJ262153:DDO262205 DNF262153:DNK262205 DXB262153:DXG262205 EGX262153:EHC262205 EQT262153:EQY262205 FAP262153:FAU262205 FKL262153:FKQ262205 FUH262153:FUM262205 GED262153:GEI262205 GNZ262153:GOE262205 GXV262153:GYA262205 HHR262153:HHW262205 HRN262153:HRS262205 IBJ262153:IBO262205 ILF262153:ILK262205 IVB262153:IVG262205 JEX262153:JFC262205 JOT262153:JOY262205 JYP262153:JYU262205 KIL262153:KIQ262205 KSH262153:KSM262205 LCD262153:LCI262205 LLZ262153:LME262205 LVV262153:LWA262205 MFR262153:MFW262205 MPN262153:MPS262205 MZJ262153:MZO262205 NJF262153:NJK262205 NTB262153:NTG262205 OCX262153:ODC262205 OMT262153:OMY262205 OWP262153:OWU262205 PGL262153:PGQ262205 PQH262153:PQM262205 QAD262153:QAI262205 QJZ262153:QKE262205 QTV262153:QUA262205 RDR262153:RDW262205 RNN262153:RNS262205 RXJ262153:RXO262205 SHF262153:SHK262205 SRB262153:SRG262205 TAX262153:TBC262205 TKT262153:TKY262205 TUP262153:TUU262205 UEL262153:UEQ262205 UOH262153:UOM262205 UYD262153:UYI262205 VHZ262153:VIE262205 VRV262153:VSA262205 WBR262153:WBW262205 WLN262153:WLS262205 WVJ262153:WVO262205 B327689:G327741 IX327689:JC327741 ST327689:SY327741 ACP327689:ACU327741 AML327689:AMQ327741 AWH327689:AWM327741 BGD327689:BGI327741 BPZ327689:BQE327741 BZV327689:CAA327741 CJR327689:CJW327741 CTN327689:CTS327741 DDJ327689:DDO327741 DNF327689:DNK327741 DXB327689:DXG327741 EGX327689:EHC327741 EQT327689:EQY327741 FAP327689:FAU327741 FKL327689:FKQ327741 FUH327689:FUM327741 GED327689:GEI327741 GNZ327689:GOE327741 GXV327689:GYA327741 HHR327689:HHW327741 HRN327689:HRS327741 IBJ327689:IBO327741 ILF327689:ILK327741 IVB327689:IVG327741 JEX327689:JFC327741 JOT327689:JOY327741 JYP327689:JYU327741 KIL327689:KIQ327741 KSH327689:KSM327741 LCD327689:LCI327741 LLZ327689:LME327741 LVV327689:LWA327741 MFR327689:MFW327741 MPN327689:MPS327741 MZJ327689:MZO327741 NJF327689:NJK327741 NTB327689:NTG327741 OCX327689:ODC327741 OMT327689:OMY327741 OWP327689:OWU327741 PGL327689:PGQ327741 PQH327689:PQM327741 QAD327689:QAI327741 QJZ327689:QKE327741 QTV327689:QUA327741 RDR327689:RDW327741 RNN327689:RNS327741 RXJ327689:RXO327741 SHF327689:SHK327741 SRB327689:SRG327741 TAX327689:TBC327741 TKT327689:TKY327741 TUP327689:TUU327741 UEL327689:UEQ327741 UOH327689:UOM327741 UYD327689:UYI327741 VHZ327689:VIE327741 VRV327689:VSA327741 WBR327689:WBW327741 WLN327689:WLS327741 WVJ327689:WVO327741 B393225:G393277 IX393225:JC393277 ST393225:SY393277 ACP393225:ACU393277 AML393225:AMQ393277 AWH393225:AWM393277 BGD393225:BGI393277 BPZ393225:BQE393277 BZV393225:CAA393277 CJR393225:CJW393277 CTN393225:CTS393277 DDJ393225:DDO393277 DNF393225:DNK393277 DXB393225:DXG393277 EGX393225:EHC393277 EQT393225:EQY393277 FAP393225:FAU393277 FKL393225:FKQ393277 FUH393225:FUM393277 GED393225:GEI393277 GNZ393225:GOE393277 GXV393225:GYA393277 HHR393225:HHW393277 HRN393225:HRS393277 IBJ393225:IBO393277 ILF393225:ILK393277 IVB393225:IVG393277 JEX393225:JFC393277 JOT393225:JOY393277 JYP393225:JYU393277 KIL393225:KIQ393277 KSH393225:KSM393277 LCD393225:LCI393277 LLZ393225:LME393277 LVV393225:LWA393277 MFR393225:MFW393277 MPN393225:MPS393277 MZJ393225:MZO393277 NJF393225:NJK393277 NTB393225:NTG393277 OCX393225:ODC393277 OMT393225:OMY393277 OWP393225:OWU393277 PGL393225:PGQ393277 PQH393225:PQM393277 QAD393225:QAI393277 QJZ393225:QKE393277 QTV393225:QUA393277 RDR393225:RDW393277 RNN393225:RNS393277 RXJ393225:RXO393277 SHF393225:SHK393277 SRB393225:SRG393277 TAX393225:TBC393277 TKT393225:TKY393277 TUP393225:TUU393277 UEL393225:UEQ393277 UOH393225:UOM393277 UYD393225:UYI393277 VHZ393225:VIE393277 VRV393225:VSA393277 WBR393225:WBW393277 WLN393225:WLS393277 WVJ393225:WVO393277 B458761:G458813 IX458761:JC458813 ST458761:SY458813 ACP458761:ACU458813 AML458761:AMQ458813 AWH458761:AWM458813 BGD458761:BGI458813 BPZ458761:BQE458813 BZV458761:CAA458813 CJR458761:CJW458813 CTN458761:CTS458813 DDJ458761:DDO458813 DNF458761:DNK458813 DXB458761:DXG458813 EGX458761:EHC458813 EQT458761:EQY458813 FAP458761:FAU458813 FKL458761:FKQ458813 FUH458761:FUM458813 GED458761:GEI458813 GNZ458761:GOE458813 GXV458761:GYA458813 HHR458761:HHW458813 HRN458761:HRS458813 IBJ458761:IBO458813 ILF458761:ILK458813 IVB458761:IVG458813 JEX458761:JFC458813 JOT458761:JOY458813 JYP458761:JYU458813 KIL458761:KIQ458813 KSH458761:KSM458813 LCD458761:LCI458813 LLZ458761:LME458813 LVV458761:LWA458813 MFR458761:MFW458813 MPN458761:MPS458813 MZJ458761:MZO458813 NJF458761:NJK458813 NTB458761:NTG458813 OCX458761:ODC458813 OMT458761:OMY458813 OWP458761:OWU458813 PGL458761:PGQ458813 PQH458761:PQM458813 QAD458761:QAI458813 QJZ458761:QKE458813 QTV458761:QUA458813 RDR458761:RDW458813 RNN458761:RNS458813 RXJ458761:RXO458813 SHF458761:SHK458813 SRB458761:SRG458813 TAX458761:TBC458813 TKT458761:TKY458813 TUP458761:TUU458813 UEL458761:UEQ458813 UOH458761:UOM458813 UYD458761:UYI458813 VHZ458761:VIE458813 VRV458761:VSA458813 WBR458761:WBW458813 WLN458761:WLS458813 WVJ458761:WVO458813 B524297:G524349 IX524297:JC524349 ST524297:SY524349 ACP524297:ACU524349 AML524297:AMQ524349 AWH524297:AWM524349 BGD524297:BGI524349 BPZ524297:BQE524349 BZV524297:CAA524349 CJR524297:CJW524349 CTN524297:CTS524349 DDJ524297:DDO524349 DNF524297:DNK524349 DXB524297:DXG524349 EGX524297:EHC524349 EQT524297:EQY524349 FAP524297:FAU524349 FKL524297:FKQ524349 FUH524297:FUM524349 GED524297:GEI524349 GNZ524297:GOE524349 GXV524297:GYA524349 HHR524297:HHW524349 HRN524297:HRS524349 IBJ524297:IBO524349 ILF524297:ILK524349 IVB524297:IVG524349 JEX524297:JFC524349 JOT524297:JOY524349 JYP524297:JYU524349 KIL524297:KIQ524349 KSH524297:KSM524349 LCD524297:LCI524349 LLZ524297:LME524349 LVV524297:LWA524349 MFR524297:MFW524349 MPN524297:MPS524349 MZJ524297:MZO524349 NJF524297:NJK524349 NTB524297:NTG524349 OCX524297:ODC524349 OMT524297:OMY524349 OWP524297:OWU524349 PGL524297:PGQ524349 PQH524297:PQM524349 QAD524297:QAI524349 QJZ524297:QKE524349 QTV524297:QUA524349 RDR524297:RDW524349 RNN524297:RNS524349 RXJ524297:RXO524349 SHF524297:SHK524349 SRB524297:SRG524349 TAX524297:TBC524349 TKT524297:TKY524349 TUP524297:TUU524349 UEL524297:UEQ524349 UOH524297:UOM524349 UYD524297:UYI524349 VHZ524297:VIE524349 VRV524297:VSA524349 WBR524297:WBW524349 WLN524297:WLS524349 WVJ524297:WVO524349 B589833:G589885 IX589833:JC589885 ST589833:SY589885 ACP589833:ACU589885 AML589833:AMQ589885 AWH589833:AWM589885 BGD589833:BGI589885 BPZ589833:BQE589885 BZV589833:CAA589885 CJR589833:CJW589885 CTN589833:CTS589885 DDJ589833:DDO589885 DNF589833:DNK589885 DXB589833:DXG589885 EGX589833:EHC589885 EQT589833:EQY589885 FAP589833:FAU589885 FKL589833:FKQ589885 FUH589833:FUM589885 GED589833:GEI589885 GNZ589833:GOE589885 GXV589833:GYA589885 HHR589833:HHW589885 HRN589833:HRS589885 IBJ589833:IBO589885 ILF589833:ILK589885 IVB589833:IVG589885 JEX589833:JFC589885 JOT589833:JOY589885 JYP589833:JYU589885 KIL589833:KIQ589885 KSH589833:KSM589885 LCD589833:LCI589885 LLZ589833:LME589885 LVV589833:LWA589885 MFR589833:MFW589885 MPN589833:MPS589885 MZJ589833:MZO589885 NJF589833:NJK589885 NTB589833:NTG589885 OCX589833:ODC589885 OMT589833:OMY589885 OWP589833:OWU589885 PGL589833:PGQ589885 PQH589833:PQM589885 QAD589833:QAI589885 QJZ589833:QKE589885 QTV589833:QUA589885 RDR589833:RDW589885 RNN589833:RNS589885 RXJ589833:RXO589885 SHF589833:SHK589885 SRB589833:SRG589885 TAX589833:TBC589885 TKT589833:TKY589885 TUP589833:TUU589885 UEL589833:UEQ589885 UOH589833:UOM589885 UYD589833:UYI589885 VHZ589833:VIE589885 VRV589833:VSA589885 WBR589833:WBW589885 WLN589833:WLS589885 WVJ589833:WVO589885 B655369:G655421 IX655369:JC655421 ST655369:SY655421 ACP655369:ACU655421 AML655369:AMQ655421 AWH655369:AWM655421 BGD655369:BGI655421 BPZ655369:BQE655421 BZV655369:CAA655421 CJR655369:CJW655421 CTN655369:CTS655421 DDJ655369:DDO655421 DNF655369:DNK655421 DXB655369:DXG655421 EGX655369:EHC655421 EQT655369:EQY655421 FAP655369:FAU655421 FKL655369:FKQ655421 FUH655369:FUM655421 GED655369:GEI655421 GNZ655369:GOE655421 GXV655369:GYA655421 HHR655369:HHW655421 HRN655369:HRS655421 IBJ655369:IBO655421 ILF655369:ILK655421 IVB655369:IVG655421 JEX655369:JFC655421 JOT655369:JOY655421 JYP655369:JYU655421 KIL655369:KIQ655421 KSH655369:KSM655421 LCD655369:LCI655421 LLZ655369:LME655421 LVV655369:LWA655421 MFR655369:MFW655421 MPN655369:MPS655421 MZJ655369:MZO655421 NJF655369:NJK655421 NTB655369:NTG655421 OCX655369:ODC655421 OMT655369:OMY655421 OWP655369:OWU655421 PGL655369:PGQ655421 PQH655369:PQM655421 QAD655369:QAI655421 QJZ655369:QKE655421 QTV655369:QUA655421 RDR655369:RDW655421 RNN655369:RNS655421 RXJ655369:RXO655421 SHF655369:SHK655421 SRB655369:SRG655421 TAX655369:TBC655421 TKT655369:TKY655421 TUP655369:TUU655421 UEL655369:UEQ655421 UOH655369:UOM655421 UYD655369:UYI655421 VHZ655369:VIE655421 VRV655369:VSA655421 WBR655369:WBW655421 WLN655369:WLS655421 WVJ655369:WVO655421 B720905:G720957 IX720905:JC720957 ST720905:SY720957 ACP720905:ACU720957 AML720905:AMQ720957 AWH720905:AWM720957 BGD720905:BGI720957 BPZ720905:BQE720957 BZV720905:CAA720957 CJR720905:CJW720957 CTN720905:CTS720957 DDJ720905:DDO720957 DNF720905:DNK720957 DXB720905:DXG720957 EGX720905:EHC720957 EQT720905:EQY720957 FAP720905:FAU720957 FKL720905:FKQ720957 FUH720905:FUM720957 GED720905:GEI720957 GNZ720905:GOE720957 GXV720905:GYA720957 HHR720905:HHW720957 HRN720905:HRS720957 IBJ720905:IBO720957 ILF720905:ILK720957 IVB720905:IVG720957 JEX720905:JFC720957 JOT720905:JOY720957 JYP720905:JYU720957 KIL720905:KIQ720957 KSH720905:KSM720957 LCD720905:LCI720957 LLZ720905:LME720957 LVV720905:LWA720957 MFR720905:MFW720957 MPN720905:MPS720957 MZJ720905:MZO720957 NJF720905:NJK720957 NTB720905:NTG720957 OCX720905:ODC720957 OMT720905:OMY720957 OWP720905:OWU720957 PGL720905:PGQ720957 PQH720905:PQM720957 QAD720905:QAI720957 QJZ720905:QKE720957 QTV720905:QUA720957 RDR720905:RDW720957 RNN720905:RNS720957 RXJ720905:RXO720957 SHF720905:SHK720957 SRB720905:SRG720957 TAX720905:TBC720957 TKT720905:TKY720957 TUP720905:TUU720957 UEL720905:UEQ720957 UOH720905:UOM720957 UYD720905:UYI720957 VHZ720905:VIE720957 VRV720905:VSA720957 WBR720905:WBW720957 WLN720905:WLS720957 WVJ720905:WVO720957 B786441:G786493 IX786441:JC786493 ST786441:SY786493 ACP786441:ACU786493 AML786441:AMQ786493 AWH786441:AWM786493 BGD786441:BGI786493 BPZ786441:BQE786493 BZV786441:CAA786493 CJR786441:CJW786493 CTN786441:CTS786493 DDJ786441:DDO786493 DNF786441:DNK786493 DXB786441:DXG786493 EGX786441:EHC786493 EQT786441:EQY786493 FAP786441:FAU786493 FKL786441:FKQ786493 FUH786441:FUM786493 GED786441:GEI786493 GNZ786441:GOE786493 GXV786441:GYA786493 HHR786441:HHW786493 HRN786441:HRS786493 IBJ786441:IBO786493 ILF786441:ILK786493 IVB786441:IVG786493 JEX786441:JFC786493 JOT786441:JOY786493 JYP786441:JYU786493 KIL786441:KIQ786493 KSH786441:KSM786493 LCD786441:LCI786493 LLZ786441:LME786493 LVV786441:LWA786493 MFR786441:MFW786493 MPN786441:MPS786493 MZJ786441:MZO786493 NJF786441:NJK786493 NTB786441:NTG786493 OCX786441:ODC786493 OMT786441:OMY786493 OWP786441:OWU786493 PGL786441:PGQ786493 PQH786441:PQM786493 QAD786441:QAI786493 QJZ786441:QKE786493 QTV786441:QUA786493 RDR786441:RDW786493 RNN786441:RNS786493 RXJ786441:RXO786493 SHF786441:SHK786493 SRB786441:SRG786493 TAX786441:TBC786493 TKT786441:TKY786493 TUP786441:TUU786493 UEL786441:UEQ786493 UOH786441:UOM786493 UYD786441:UYI786493 VHZ786441:VIE786493 VRV786441:VSA786493 WBR786441:WBW786493 WLN786441:WLS786493 WVJ786441:WVO786493 B851977:G852029 IX851977:JC852029 ST851977:SY852029 ACP851977:ACU852029 AML851977:AMQ852029 AWH851977:AWM852029 BGD851977:BGI852029 BPZ851977:BQE852029 BZV851977:CAA852029 CJR851977:CJW852029 CTN851977:CTS852029 DDJ851977:DDO852029 DNF851977:DNK852029 DXB851977:DXG852029 EGX851977:EHC852029 EQT851977:EQY852029 FAP851977:FAU852029 FKL851977:FKQ852029 FUH851977:FUM852029 GED851977:GEI852029 GNZ851977:GOE852029 GXV851977:GYA852029 HHR851977:HHW852029 HRN851977:HRS852029 IBJ851977:IBO852029 ILF851977:ILK852029 IVB851977:IVG852029 JEX851977:JFC852029 JOT851977:JOY852029 JYP851977:JYU852029 KIL851977:KIQ852029 KSH851977:KSM852029 LCD851977:LCI852029 LLZ851977:LME852029 LVV851977:LWA852029 MFR851977:MFW852029 MPN851977:MPS852029 MZJ851977:MZO852029 NJF851977:NJK852029 NTB851977:NTG852029 OCX851977:ODC852029 OMT851977:OMY852029 OWP851977:OWU852029 PGL851977:PGQ852029 PQH851977:PQM852029 QAD851977:QAI852029 QJZ851977:QKE852029 QTV851977:QUA852029 RDR851977:RDW852029 RNN851977:RNS852029 RXJ851977:RXO852029 SHF851977:SHK852029 SRB851977:SRG852029 TAX851977:TBC852029 TKT851977:TKY852029 TUP851977:TUU852029 UEL851977:UEQ852029 UOH851977:UOM852029 UYD851977:UYI852029 VHZ851977:VIE852029 VRV851977:VSA852029 WBR851977:WBW852029 WLN851977:WLS852029 WVJ851977:WVO852029 B917513:G917565 IX917513:JC917565 ST917513:SY917565 ACP917513:ACU917565 AML917513:AMQ917565 AWH917513:AWM917565 BGD917513:BGI917565 BPZ917513:BQE917565 BZV917513:CAA917565 CJR917513:CJW917565 CTN917513:CTS917565 DDJ917513:DDO917565 DNF917513:DNK917565 DXB917513:DXG917565 EGX917513:EHC917565 EQT917513:EQY917565 FAP917513:FAU917565 FKL917513:FKQ917565 FUH917513:FUM917565 GED917513:GEI917565 GNZ917513:GOE917565 GXV917513:GYA917565 HHR917513:HHW917565 HRN917513:HRS917565 IBJ917513:IBO917565 ILF917513:ILK917565 IVB917513:IVG917565 JEX917513:JFC917565 JOT917513:JOY917565 JYP917513:JYU917565 KIL917513:KIQ917565 KSH917513:KSM917565 LCD917513:LCI917565 LLZ917513:LME917565 LVV917513:LWA917565 MFR917513:MFW917565 MPN917513:MPS917565 MZJ917513:MZO917565 NJF917513:NJK917565 NTB917513:NTG917565 OCX917513:ODC917565 OMT917513:OMY917565 OWP917513:OWU917565 PGL917513:PGQ917565 PQH917513:PQM917565 QAD917513:QAI917565 QJZ917513:QKE917565 QTV917513:QUA917565 RDR917513:RDW917565 RNN917513:RNS917565 RXJ917513:RXO917565 SHF917513:SHK917565 SRB917513:SRG917565 TAX917513:TBC917565 TKT917513:TKY917565 TUP917513:TUU917565 UEL917513:UEQ917565 UOH917513:UOM917565 UYD917513:UYI917565 VHZ917513:VIE917565 VRV917513:VSA917565 WBR917513:WBW917565 WLN917513:WLS917565 WVJ917513:WVO917565 B983049:G983101 IX983049:JC983101 ST983049:SY983101 ACP983049:ACU983101 AML983049:AMQ983101 AWH983049:AWM983101 BGD983049:BGI983101 BPZ983049:BQE983101 BZV983049:CAA983101 CJR983049:CJW983101 CTN983049:CTS983101 DDJ983049:DDO983101 DNF983049:DNK983101 DXB983049:DXG983101 EGX983049:EHC983101 EQT983049:EQY983101 FAP983049:FAU983101 FKL983049:FKQ983101 FUH983049:FUM983101 GED983049:GEI983101 GNZ983049:GOE983101 GXV983049:GYA983101 HHR983049:HHW983101 HRN983049:HRS983101 IBJ983049:IBO983101 ILF983049:ILK983101 IVB983049:IVG983101 JEX983049:JFC983101 JOT983049:JOY983101 JYP983049:JYU983101 KIL983049:KIQ983101 KSH983049:KSM983101 LCD983049:LCI983101 LLZ983049:LME983101 LVV983049:LWA983101 MFR983049:MFW983101 MPN983049:MPS983101 MZJ983049:MZO983101 NJF983049:NJK983101 NTB983049:NTG983101 OCX983049:ODC983101 OMT983049:OMY983101 OWP983049:OWU983101 PGL983049:PGQ983101 PQH983049:PQM983101 QAD983049:QAI983101 QJZ983049:QKE983101 QTV983049:QUA983101 RDR983049:RDW983101 RNN983049:RNS983101 RXJ983049:RXO983101 SHF983049:SHK983101 SRB983049:SRG983101 TAX983049:TBC983101 TKT983049:TKY983101 TUP983049:TUU983101 UEL983049:UEQ983101 UOH983049:UOM983101 UYD983049:UYI983101 VHZ983049:VIE983101 VRV983049:VSA983101 WBR983049:WBW983101 WLN983049:WLS983101 WVJ983049:WVO983101">
      <formula1>-1.79769313486231E+100</formula1>
      <formula2>1.79769313486231E+100</formula2>
    </dataValidation>
  </dataValidations>
  <pageMargins left="0.70866141732283472" right="0.31496062992125984" top="0.55118110236220474" bottom="0.35433070866141736" header="0.31496062992125984" footer="0.31496062992125984"/>
  <pageSetup scale="52" fitToHeight="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79"/>
  <sheetViews>
    <sheetView workbookViewId="0">
      <selection activeCell="C15" sqref="C15"/>
    </sheetView>
  </sheetViews>
  <sheetFormatPr baseColWidth="10" defaultColWidth="0.7109375" defaultRowHeight="15" zeroHeight="1" x14ac:dyDescent="0.25"/>
  <cols>
    <col min="1" max="1" width="74.5703125" style="74" customWidth="1"/>
    <col min="2" max="6" width="20.7109375" style="74" customWidth="1"/>
    <col min="7" max="7" width="17.85546875" style="74" bestFit="1" customWidth="1"/>
    <col min="8" max="255" width="11.42578125" hidden="1" customWidth="1"/>
    <col min="257" max="257" width="74.5703125" customWidth="1"/>
    <col min="258" max="262" width="20.7109375" customWidth="1"/>
    <col min="263" max="263" width="17.85546875" bestFit="1" customWidth="1"/>
    <col min="264" max="511" width="0" hidden="1" customWidth="1"/>
    <col min="513" max="513" width="74.5703125" customWidth="1"/>
    <col min="514" max="518" width="20.7109375" customWidth="1"/>
    <col min="519" max="519" width="17.85546875" bestFit="1" customWidth="1"/>
    <col min="520" max="767" width="0" hidden="1" customWidth="1"/>
    <col min="769" max="769" width="74.5703125" customWidth="1"/>
    <col min="770" max="774" width="20.7109375" customWidth="1"/>
    <col min="775" max="775" width="17.85546875" bestFit="1" customWidth="1"/>
    <col min="776" max="1023" width="0" hidden="1" customWidth="1"/>
    <col min="1025" max="1025" width="74.5703125" customWidth="1"/>
    <col min="1026" max="1030" width="20.7109375" customWidth="1"/>
    <col min="1031" max="1031" width="17.85546875" bestFit="1" customWidth="1"/>
    <col min="1032" max="1279" width="0" hidden="1" customWidth="1"/>
    <col min="1281" max="1281" width="74.5703125" customWidth="1"/>
    <col min="1282" max="1286" width="20.7109375" customWidth="1"/>
    <col min="1287" max="1287" width="17.85546875" bestFit="1" customWidth="1"/>
    <col min="1288" max="1535" width="0" hidden="1" customWidth="1"/>
    <col min="1537" max="1537" width="74.5703125" customWidth="1"/>
    <col min="1538" max="1542" width="20.7109375" customWidth="1"/>
    <col min="1543" max="1543" width="17.85546875" bestFit="1" customWidth="1"/>
    <col min="1544" max="1791" width="0" hidden="1" customWidth="1"/>
    <col min="1793" max="1793" width="74.5703125" customWidth="1"/>
    <col min="1794" max="1798" width="20.7109375" customWidth="1"/>
    <col min="1799" max="1799" width="17.85546875" bestFit="1" customWidth="1"/>
    <col min="1800" max="2047" width="0" hidden="1" customWidth="1"/>
    <col min="2049" max="2049" width="74.5703125" customWidth="1"/>
    <col min="2050" max="2054" width="20.7109375" customWidth="1"/>
    <col min="2055" max="2055" width="17.85546875" bestFit="1" customWidth="1"/>
    <col min="2056" max="2303" width="0" hidden="1" customWidth="1"/>
    <col min="2305" max="2305" width="74.5703125" customWidth="1"/>
    <col min="2306" max="2310" width="20.7109375" customWidth="1"/>
    <col min="2311" max="2311" width="17.85546875" bestFit="1" customWidth="1"/>
    <col min="2312" max="2559" width="0" hidden="1" customWidth="1"/>
    <col min="2561" max="2561" width="74.5703125" customWidth="1"/>
    <col min="2562" max="2566" width="20.7109375" customWidth="1"/>
    <col min="2567" max="2567" width="17.85546875" bestFit="1" customWidth="1"/>
    <col min="2568" max="2815" width="0" hidden="1" customWidth="1"/>
    <col min="2817" max="2817" width="74.5703125" customWidth="1"/>
    <col min="2818" max="2822" width="20.7109375" customWidth="1"/>
    <col min="2823" max="2823" width="17.85546875" bestFit="1" customWidth="1"/>
    <col min="2824" max="3071" width="0" hidden="1" customWidth="1"/>
    <col min="3073" max="3073" width="74.5703125" customWidth="1"/>
    <col min="3074" max="3078" width="20.7109375" customWidth="1"/>
    <col min="3079" max="3079" width="17.85546875" bestFit="1" customWidth="1"/>
    <col min="3080" max="3327" width="0" hidden="1" customWidth="1"/>
    <col min="3329" max="3329" width="74.5703125" customWidth="1"/>
    <col min="3330" max="3334" width="20.7109375" customWidth="1"/>
    <col min="3335" max="3335" width="17.85546875" bestFit="1" customWidth="1"/>
    <col min="3336" max="3583" width="0" hidden="1" customWidth="1"/>
    <col min="3585" max="3585" width="74.5703125" customWidth="1"/>
    <col min="3586" max="3590" width="20.7109375" customWidth="1"/>
    <col min="3591" max="3591" width="17.85546875" bestFit="1" customWidth="1"/>
    <col min="3592" max="3839" width="0" hidden="1" customWidth="1"/>
    <col min="3841" max="3841" width="74.5703125" customWidth="1"/>
    <col min="3842" max="3846" width="20.7109375" customWidth="1"/>
    <col min="3847" max="3847" width="17.85546875" bestFit="1" customWidth="1"/>
    <col min="3848" max="4095" width="0" hidden="1" customWidth="1"/>
    <col min="4097" max="4097" width="74.5703125" customWidth="1"/>
    <col min="4098" max="4102" width="20.7109375" customWidth="1"/>
    <col min="4103" max="4103" width="17.85546875" bestFit="1" customWidth="1"/>
    <col min="4104" max="4351" width="0" hidden="1" customWidth="1"/>
    <col min="4353" max="4353" width="74.5703125" customWidth="1"/>
    <col min="4354" max="4358" width="20.7109375" customWidth="1"/>
    <col min="4359" max="4359" width="17.85546875" bestFit="1" customWidth="1"/>
    <col min="4360" max="4607" width="0" hidden="1" customWidth="1"/>
    <col min="4609" max="4609" width="74.5703125" customWidth="1"/>
    <col min="4610" max="4614" width="20.7109375" customWidth="1"/>
    <col min="4615" max="4615" width="17.85546875" bestFit="1" customWidth="1"/>
    <col min="4616" max="4863" width="0" hidden="1" customWidth="1"/>
    <col min="4865" max="4865" width="74.5703125" customWidth="1"/>
    <col min="4866" max="4870" width="20.7109375" customWidth="1"/>
    <col min="4871" max="4871" width="17.85546875" bestFit="1" customWidth="1"/>
    <col min="4872" max="5119" width="0" hidden="1" customWidth="1"/>
    <col min="5121" max="5121" width="74.5703125" customWidth="1"/>
    <col min="5122" max="5126" width="20.7109375" customWidth="1"/>
    <col min="5127" max="5127" width="17.85546875" bestFit="1" customWidth="1"/>
    <col min="5128" max="5375" width="0" hidden="1" customWidth="1"/>
    <col min="5377" max="5377" width="74.5703125" customWidth="1"/>
    <col min="5378" max="5382" width="20.7109375" customWidth="1"/>
    <col min="5383" max="5383" width="17.85546875" bestFit="1" customWidth="1"/>
    <col min="5384" max="5631" width="0" hidden="1" customWidth="1"/>
    <col min="5633" max="5633" width="74.5703125" customWidth="1"/>
    <col min="5634" max="5638" width="20.7109375" customWidth="1"/>
    <col min="5639" max="5639" width="17.85546875" bestFit="1" customWidth="1"/>
    <col min="5640" max="5887" width="0" hidden="1" customWidth="1"/>
    <col min="5889" max="5889" width="74.5703125" customWidth="1"/>
    <col min="5890" max="5894" width="20.7109375" customWidth="1"/>
    <col min="5895" max="5895" width="17.85546875" bestFit="1" customWidth="1"/>
    <col min="5896" max="6143" width="0" hidden="1" customWidth="1"/>
    <col min="6145" max="6145" width="74.5703125" customWidth="1"/>
    <col min="6146" max="6150" width="20.7109375" customWidth="1"/>
    <col min="6151" max="6151" width="17.85546875" bestFit="1" customWidth="1"/>
    <col min="6152" max="6399" width="0" hidden="1" customWidth="1"/>
    <col min="6401" max="6401" width="74.5703125" customWidth="1"/>
    <col min="6402" max="6406" width="20.7109375" customWidth="1"/>
    <col min="6407" max="6407" width="17.85546875" bestFit="1" customWidth="1"/>
    <col min="6408" max="6655" width="0" hidden="1" customWidth="1"/>
    <col min="6657" max="6657" width="74.5703125" customWidth="1"/>
    <col min="6658" max="6662" width="20.7109375" customWidth="1"/>
    <col min="6663" max="6663" width="17.85546875" bestFit="1" customWidth="1"/>
    <col min="6664" max="6911" width="0" hidden="1" customWidth="1"/>
    <col min="6913" max="6913" width="74.5703125" customWidth="1"/>
    <col min="6914" max="6918" width="20.7109375" customWidth="1"/>
    <col min="6919" max="6919" width="17.85546875" bestFit="1" customWidth="1"/>
    <col min="6920" max="7167" width="0" hidden="1" customWidth="1"/>
    <col min="7169" max="7169" width="74.5703125" customWidth="1"/>
    <col min="7170" max="7174" width="20.7109375" customWidth="1"/>
    <col min="7175" max="7175" width="17.85546875" bestFit="1" customWidth="1"/>
    <col min="7176" max="7423" width="0" hidden="1" customWidth="1"/>
    <col min="7425" max="7425" width="74.5703125" customWidth="1"/>
    <col min="7426" max="7430" width="20.7109375" customWidth="1"/>
    <col min="7431" max="7431" width="17.85546875" bestFit="1" customWidth="1"/>
    <col min="7432" max="7679" width="0" hidden="1" customWidth="1"/>
    <col min="7681" max="7681" width="74.5703125" customWidth="1"/>
    <col min="7682" max="7686" width="20.7109375" customWidth="1"/>
    <col min="7687" max="7687" width="17.85546875" bestFit="1" customWidth="1"/>
    <col min="7688" max="7935" width="0" hidden="1" customWidth="1"/>
    <col min="7937" max="7937" width="74.5703125" customWidth="1"/>
    <col min="7938" max="7942" width="20.7109375" customWidth="1"/>
    <col min="7943" max="7943" width="17.85546875" bestFit="1" customWidth="1"/>
    <col min="7944" max="8191" width="0" hidden="1" customWidth="1"/>
    <col min="8193" max="8193" width="74.5703125" customWidth="1"/>
    <col min="8194" max="8198" width="20.7109375" customWidth="1"/>
    <col min="8199" max="8199" width="17.85546875" bestFit="1" customWidth="1"/>
    <col min="8200" max="8447" width="0" hidden="1" customWidth="1"/>
    <col min="8449" max="8449" width="74.5703125" customWidth="1"/>
    <col min="8450" max="8454" width="20.7109375" customWidth="1"/>
    <col min="8455" max="8455" width="17.85546875" bestFit="1" customWidth="1"/>
    <col min="8456" max="8703" width="0" hidden="1" customWidth="1"/>
    <col min="8705" max="8705" width="74.5703125" customWidth="1"/>
    <col min="8706" max="8710" width="20.7109375" customWidth="1"/>
    <col min="8711" max="8711" width="17.85546875" bestFit="1" customWidth="1"/>
    <col min="8712" max="8959" width="0" hidden="1" customWidth="1"/>
    <col min="8961" max="8961" width="74.5703125" customWidth="1"/>
    <col min="8962" max="8966" width="20.7109375" customWidth="1"/>
    <col min="8967" max="8967" width="17.85546875" bestFit="1" customWidth="1"/>
    <col min="8968" max="9215" width="0" hidden="1" customWidth="1"/>
    <col min="9217" max="9217" width="74.5703125" customWidth="1"/>
    <col min="9218" max="9222" width="20.7109375" customWidth="1"/>
    <col min="9223" max="9223" width="17.85546875" bestFit="1" customWidth="1"/>
    <col min="9224" max="9471" width="0" hidden="1" customWidth="1"/>
    <col min="9473" max="9473" width="74.5703125" customWidth="1"/>
    <col min="9474" max="9478" width="20.7109375" customWidth="1"/>
    <col min="9479" max="9479" width="17.85546875" bestFit="1" customWidth="1"/>
    <col min="9480" max="9727" width="0" hidden="1" customWidth="1"/>
    <col min="9729" max="9729" width="74.5703125" customWidth="1"/>
    <col min="9730" max="9734" width="20.7109375" customWidth="1"/>
    <col min="9735" max="9735" width="17.85546875" bestFit="1" customWidth="1"/>
    <col min="9736" max="9983" width="0" hidden="1" customWidth="1"/>
    <col min="9985" max="9985" width="74.5703125" customWidth="1"/>
    <col min="9986" max="9990" width="20.7109375" customWidth="1"/>
    <col min="9991" max="9991" width="17.85546875" bestFit="1" customWidth="1"/>
    <col min="9992" max="10239" width="0" hidden="1" customWidth="1"/>
    <col min="10241" max="10241" width="74.5703125" customWidth="1"/>
    <col min="10242" max="10246" width="20.7109375" customWidth="1"/>
    <col min="10247" max="10247" width="17.85546875" bestFit="1" customWidth="1"/>
    <col min="10248" max="10495" width="0" hidden="1" customWidth="1"/>
    <col min="10497" max="10497" width="74.5703125" customWidth="1"/>
    <col min="10498" max="10502" width="20.7109375" customWidth="1"/>
    <col min="10503" max="10503" width="17.85546875" bestFit="1" customWidth="1"/>
    <col min="10504" max="10751" width="0" hidden="1" customWidth="1"/>
    <col min="10753" max="10753" width="74.5703125" customWidth="1"/>
    <col min="10754" max="10758" width="20.7109375" customWidth="1"/>
    <col min="10759" max="10759" width="17.85546875" bestFit="1" customWidth="1"/>
    <col min="10760" max="11007" width="0" hidden="1" customWidth="1"/>
    <col min="11009" max="11009" width="74.5703125" customWidth="1"/>
    <col min="11010" max="11014" width="20.7109375" customWidth="1"/>
    <col min="11015" max="11015" width="17.85546875" bestFit="1" customWidth="1"/>
    <col min="11016" max="11263" width="0" hidden="1" customWidth="1"/>
    <col min="11265" max="11265" width="74.5703125" customWidth="1"/>
    <col min="11266" max="11270" width="20.7109375" customWidth="1"/>
    <col min="11271" max="11271" width="17.85546875" bestFit="1" customWidth="1"/>
    <col min="11272" max="11519" width="0" hidden="1" customWidth="1"/>
    <col min="11521" max="11521" width="74.5703125" customWidth="1"/>
    <col min="11522" max="11526" width="20.7109375" customWidth="1"/>
    <col min="11527" max="11527" width="17.85546875" bestFit="1" customWidth="1"/>
    <col min="11528" max="11775" width="0" hidden="1" customWidth="1"/>
    <col min="11777" max="11777" width="74.5703125" customWidth="1"/>
    <col min="11778" max="11782" width="20.7109375" customWidth="1"/>
    <col min="11783" max="11783" width="17.85546875" bestFit="1" customWidth="1"/>
    <col min="11784" max="12031" width="0" hidden="1" customWidth="1"/>
    <col min="12033" max="12033" width="74.5703125" customWidth="1"/>
    <col min="12034" max="12038" width="20.7109375" customWidth="1"/>
    <col min="12039" max="12039" width="17.85546875" bestFit="1" customWidth="1"/>
    <col min="12040" max="12287" width="0" hidden="1" customWidth="1"/>
    <col min="12289" max="12289" width="74.5703125" customWidth="1"/>
    <col min="12290" max="12294" width="20.7109375" customWidth="1"/>
    <col min="12295" max="12295" width="17.85546875" bestFit="1" customWidth="1"/>
    <col min="12296" max="12543" width="0" hidden="1" customWidth="1"/>
    <col min="12545" max="12545" width="74.5703125" customWidth="1"/>
    <col min="12546" max="12550" width="20.7109375" customWidth="1"/>
    <col min="12551" max="12551" width="17.85546875" bestFit="1" customWidth="1"/>
    <col min="12552" max="12799" width="0" hidden="1" customWidth="1"/>
    <col min="12801" max="12801" width="74.5703125" customWidth="1"/>
    <col min="12802" max="12806" width="20.7109375" customWidth="1"/>
    <col min="12807" max="12807" width="17.85546875" bestFit="1" customWidth="1"/>
    <col min="12808" max="13055" width="0" hidden="1" customWidth="1"/>
    <col min="13057" max="13057" width="74.5703125" customWidth="1"/>
    <col min="13058" max="13062" width="20.7109375" customWidth="1"/>
    <col min="13063" max="13063" width="17.85546875" bestFit="1" customWidth="1"/>
    <col min="13064" max="13311" width="0" hidden="1" customWidth="1"/>
    <col min="13313" max="13313" width="74.5703125" customWidth="1"/>
    <col min="13314" max="13318" width="20.7109375" customWidth="1"/>
    <col min="13319" max="13319" width="17.85546875" bestFit="1" customWidth="1"/>
    <col min="13320" max="13567" width="0" hidden="1" customWidth="1"/>
    <col min="13569" max="13569" width="74.5703125" customWidth="1"/>
    <col min="13570" max="13574" width="20.7109375" customWidth="1"/>
    <col min="13575" max="13575" width="17.85546875" bestFit="1" customWidth="1"/>
    <col min="13576" max="13823" width="0" hidden="1" customWidth="1"/>
    <col min="13825" max="13825" width="74.5703125" customWidth="1"/>
    <col min="13826" max="13830" width="20.7109375" customWidth="1"/>
    <col min="13831" max="13831" width="17.85546875" bestFit="1" customWidth="1"/>
    <col min="13832" max="14079" width="0" hidden="1" customWidth="1"/>
    <col min="14081" max="14081" width="74.5703125" customWidth="1"/>
    <col min="14082" max="14086" width="20.7109375" customWidth="1"/>
    <col min="14087" max="14087" width="17.85546875" bestFit="1" customWidth="1"/>
    <col min="14088" max="14335" width="0" hidden="1" customWidth="1"/>
    <col min="14337" max="14337" width="74.5703125" customWidth="1"/>
    <col min="14338" max="14342" width="20.7109375" customWidth="1"/>
    <col min="14343" max="14343" width="17.85546875" bestFit="1" customWidth="1"/>
    <col min="14344" max="14591" width="0" hidden="1" customWidth="1"/>
    <col min="14593" max="14593" width="74.5703125" customWidth="1"/>
    <col min="14594" max="14598" width="20.7109375" customWidth="1"/>
    <col min="14599" max="14599" width="17.85546875" bestFit="1" customWidth="1"/>
    <col min="14600" max="14847" width="0" hidden="1" customWidth="1"/>
    <col min="14849" max="14849" width="74.5703125" customWidth="1"/>
    <col min="14850" max="14854" width="20.7109375" customWidth="1"/>
    <col min="14855" max="14855" width="17.85546875" bestFit="1" customWidth="1"/>
    <col min="14856" max="15103" width="0" hidden="1" customWidth="1"/>
    <col min="15105" max="15105" width="74.5703125" customWidth="1"/>
    <col min="15106" max="15110" width="20.7109375" customWidth="1"/>
    <col min="15111" max="15111" width="17.85546875" bestFit="1" customWidth="1"/>
    <col min="15112" max="15359" width="0" hidden="1" customWidth="1"/>
    <col min="15361" max="15361" width="74.5703125" customWidth="1"/>
    <col min="15362" max="15366" width="20.7109375" customWidth="1"/>
    <col min="15367" max="15367" width="17.85546875" bestFit="1" customWidth="1"/>
    <col min="15368" max="15615" width="0" hidden="1" customWidth="1"/>
    <col min="15617" max="15617" width="74.5703125" customWidth="1"/>
    <col min="15618" max="15622" width="20.7109375" customWidth="1"/>
    <col min="15623" max="15623" width="17.85546875" bestFit="1" customWidth="1"/>
    <col min="15624" max="15871" width="0" hidden="1" customWidth="1"/>
    <col min="15873" max="15873" width="74.5703125" customWidth="1"/>
    <col min="15874" max="15878" width="20.7109375" customWidth="1"/>
    <col min="15879" max="15879" width="17.85546875" bestFit="1" customWidth="1"/>
    <col min="15880" max="16127" width="0" hidden="1" customWidth="1"/>
    <col min="16129" max="16129" width="74.5703125" customWidth="1"/>
    <col min="16130" max="16134" width="20.7109375" customWidth="1"/>
    <col min="16135" max="16135" width="17.85546875" bestFit="1" customWidth="1"/>
    <col min="16136" max="16383" width="0" hidden="1" customWidth="1"/>
  </cols>
  <sheetData>
    <row r="1" spans="1:7" ht="21" x14ac:dyDescent="0.25">
      <c r="A1" s="199" t="s">
        <v>140</v>
      </c>
      <c r="B1" s="189"/>
      <c r="C1" s="189"/>
      <c r="D1" s="189"/>
      <c r="E1" s="189"/>
      <c r="F1" s="189"/>
      <c r="G1" s="189"/>
    </row>
    <row r="2" spans="1:7" x14ac:dyDescent="0.25">
      <c r="A2" s="174" t="s">
        <v>115</v>
      </c>
      <c r="B2" s="175"/>
      <c r="C2" s="175"/>
      <c r="D2" s="175"/>
      <c r="E2" s="175"/>
      <c r="F2" s="175"/>
      <c r="G2" s="176"/>
    </row>
    <row r="3" spans="1:7" x14ac:dyDescent="0.25">
      <c r="A3" s="177" t="s">
        <v>141</v>
      </c>
      <c r="B3" s="178"/>
      <c r="C3" s="178"/>
      <c r="D3" s="178"/>
      <c r="E3" s="178"/>
      <c r="F3" s="178"/>
      <c r="G3" s="179"/>
    </row>
    <row r="4" spans="1:7" x14ac:dyDescent="0.25">
      <c r="A4" s="177" t="s">
        <v>142</v>
      </c>
      <c r="B4" s="178"/>
      <c r="C4" s="178"/>
      <c r="D4" s="178"/>
      <c r="E4" s="178"/>
      <c r="F4" s="178"/>
      <c r="G4" s="179"/>
    </row>
    <row r="5" spans="1:7" x14ac:dyDescent="0.25">
      <c r="A5" s="180" t="s">
        <v>118</v>
      </c>
      <c r="B5" s="181"/>
      <c r="C5" s="181"/>
      <c r="D5" s="181"/>
      <c r="E5" s="181"/>
      <c r="F5" s="181"/>
      <c r="G5" s="182"/>
    </row>
    <row r="6" spans="1:7" x14ac:dyDescent="0.25">
      <c r="A6" s="183" t="s">
        <v>119</v>
      </c>
      <c r="B6" s="184"/>
      <c r="C6" s="184"/>
      <c r="D6" s="184"/>
      <c r="E6" s="184"/>
      <c r="F6" s="184"/>
      <c r="G6" s="185"/>
    </row>
    <row r="7" spans="1:7" x14ac:dyDescent="0.25">
      <c r="A7" s="190" t="s">
        <v>143</v>
      </c>
      <c r="B7" s="183" t="s">
        <v>121</v>
      </c>
      <c r="C7" s="184"/>
      <c r="D7" s="184"/>
      <c r="E7" s="184"/>
      <c r="F7" s="185"/>
      <c r="G7" s="195" t="s">
        <v>144</v>
      </c>
    </row>
    <row r="8" spans="1:7" ht="30" x14ac:dyDescent="0.25">
      <c r="A8" s="191"/>
      <c r="B8" s="63" t="s">
        <v>123</v>
      </c>
      <c r="C8" s="47" t="s">
        <v>124</v>
      </c>
      <c r="D8" s="63" t="s">
        <v>145</v>
      </c>
      <c r="E8" s="63" t="s">
        <v>28</v>
      </c>
      <c r="F8" s="64" t="s">
        <v>126</v>
      </c>
      <c r="G8" s="194"/>
    </row>
    <row r="9" spans="1:7" x14ac:dyDescent="0.25">
      <c r="A9" s="49" t="s">
        <v>146</v>
      </c>
      <c r="B9" s="65">
        <f t="shared" ref="B9:G9" si="0">SUM(B10,B19,B27,B37)</f>
        <v>10597201604</v>
      </c>
      <c r="C9" s="65">
        <f t="shared" si="0"/>
        <v>1341561332.4299996</v>
      </c>
      <c r="D9" s="65">
        <f t="shared" si="0"/>
        <v>11938762936.43</v>
      </c>
      <c r="E9" s="65">
        <f t="shared" si="0"/>
        <v>11475848604.639999</v>
      </c>
      <c r="F9" s="65">
        <f t="shared" si="0"/>
        <v>11430622728.68</v>
      </c>
      <c r="G9" s="65">
        <f t="shared" si="0"/>
        <v>462914331.79000002</v>
      </c>
    </row>
    <row r="10" spans="1:7" x14ac:dyDescent="0.25">
      <c r="A10" s="51" t="s">
        <v>147</v>
      </c>
      <c r="B10" s="66">
        <f t="shared" ref="B10:G10" si="1">SUM(B11:B18)</f>
        <v>3452780062</v>
      </c>
      <c r="C10" s="66">
        <f t="shared" si="1"/>
        <v>306264959.38999999</v>
      </c>
      <c r="D10" s="66">
        <f t="shared" si="1"/>
        <v>3759045021.3899999</v>
      </c>
      <c r="E10" s="66">
        <f t="shared" si="1"/>
        <v>3533920398.0100002</v>
      </c>
      <c r="F10" s="66">
        <f t="shared" si="1"/>
        <v>3525310043.2700005</v>
      </c>
      <c r="G10" s="66">
        <f t="shared" si="1"/>
        <v>225124623.37999991</v>
      </c>
    </row>
    <row r="11" spans="1:7" x14ac:dyDescent="0.25">
      <c r="A11" s="53" t="s">
        <v>148</v>
      </c>
      <c r="B11" s="66">
        <v>242346479</v>
      </c>
      <c r="C11" s="66">
        <v>14594</v>
      </c>
      <c r="D11" s="66">
        <v>242361073</v>
      </c>
      <c r="E11" s="66">
        <v>242361073</v>
      </c>
      <c r="F11" s="66">
        <v>242361073</v>
      </c>
      <c r="G11" s="66">
        <f>D11-E11</f>
        <v>0</v>
      </c>
    </row>
    <row r="12" spans="1:7" x14ac:dyDescent="0.25">
      <c r="A12" s="53" t="s">
        <v>149</v>
      </c>
      <c r="B12" s="66">
        <v>1006715119</v>
      </c>
      <c r="C12" s="66">
        <v>15764924.68</v>
      </c>
      <c r="D12" s="66">
        <v>1022480043.6799999</v>
      </c>
      <c r="E12" s="66">
        <v>997369756.28999996</v>
      </c>
      <c r="F12" s="66">
        <v>995494875.44000006</v>
      </c>
      <c r="G12" s="66">
        <f t="shared" ref="G12:G18" si="2">D12-E12</f>
        <v>25110287.389999986</v>
      </c>
    </row>
    <row r="13" spans="1:7" x14ac:dyDescent="0.25">
      <c r="A13" s="53" t="s">
        <v>150</v>
      </c>
      <c r="B13" s="66">
        <v>769509630</v>
      </c>
      <c r="C13" s="66">
        <v>188702854</v>
      </c>
      <c r="D13" s="66">
        <v>958212484</v>
      </c>
      <c r="E13" s="66">
        <v>936990020.57000005</v>
      </c>
      <c r="F13" s="66">
        <v>935545400.52999997</v>
      </c>
      <c r="G13" s="66">
        <f t="shared" si="2"/>
        <v>21222463.429999948</v>
      </c>
    </row>
    <row r="14" spans="1:7" x14ac:dyDescent="0.25">
      <c r="A14" s="53" t="s">
        <v>151</v>
      </c>
      <c r="B14" s="66">
        <v>0</v>
      </c>
      <c r="C14" s="66">
        <v>0</v>
      </c>
      <c r="D14" s="66">
        <v>0</v>
      </c>
      <c r="E14" s="66">
        <v>0</v>
      </c>
      <c r="F14" s="66">
        <v>0</v>
      </c>
      <c r="G14" s="66">
        <f t="shared" si="2"/>
        <v>0</v>
      </c>
    </row>
    <row r="15" spans="1:7" x14ac:dyDescent="0.25">
      <c r="A15" s="53" t="s">
        <v>152</v>
      </c>
      <c r="B15" s="66">
        <v>364735101</v>
      </c>
      <c r="C15" s="66">
        <v>-6184787.0599999996</v>
      </c>
      <c r="D15" s="66">
        <v>358550313.94</v>
      </c>
      <c r="E15" s="66">
        <v>240154012.27000001</v>
      </c>
      <c r="F15" s="66">
        <v>239239850.28</v>
      </c>
      <c r="G15" s="66">
        <f t="shared" si="2"/>
        <v>118396301.66999999</v>
      </c>
    </row>
    <row r="16" spans="1:7" x14ac:dyDescent="0.25">
      <c r="A16" s="53" t="s">
        <v>153</v>
      </c>
      <c r="B16" s="66">
        <v>0</v>
      </c>
      <c r="C16" s="66">
        <v>0</v>
      </c>
      <c r="D16" s="66">
        <v>0</v>
      </c>
      <c r="E16" s="66">
        <v>0</v>
      </c>
      <c r="F16" s="66">
        <v>0</v>
      </c>
      <c r="G16" s="66">
        <f t="shared" si="2"/>
        <v>0</v>
      </c>
    </row>
    <row r="17" spans="1:7" x14ac:dyDescent="0.25">
      <c r="A17" s="53" t="s">
        <v>154</v>
      </c>
      <c r="B17" s="66">
        <v>773237928</v>
      </c>
      <c r="C17" s="66">
        <v>77186711.650000006</v>
      </c>
      <c r="D17" s="66">
        <v>850424639.64999998</v>
      </c>
      <c r="E17" s="66">
        <v>804815819.85000002</v>
      </c>
      <c r="F17" s="66">
        <v>801756200.94000006</v>
      </c>
      <c r="G17" s="66">
        <f t="shared" si="2"/>
        <v>45608819.799999952</v>
      </c>
    </row>
    <row r="18" spans="1:7" x14ac:dyDescent="0.25">
      <c r="A18" s="53" t="s">
        <v>155</v>
      </c>
      <c r="B18" s="66">
        <v>296235805</v>
      </c>
      <c r="C18" s="66">
        <v>30780662.120000001</v>
      </c>
      <c r="D18" s="66">
        <v>327016467.12</v>
      </c>
      <c r="E18" s="66">
        <v>312229716.02999997</v>
      </c>
      <c r="F18" s="66">
        <v>310912643.07999998</v>
      </c>
      <c r="G18" s="66">
        <f t="shared" si="2"/>
        <v>14786751.090000033</v>
      </c>
    </row>
    <row r="19" spans="1:7" x14ac:dyDescent="0.25">
      <c r="A19" s="51" t="s">
        <v>156</v>
      </c>
      <c r="B19" s="66">
        <f t="shared" ref="B19:G19" si="3">SUM(B20:B26)</f>
        <v>3643483616</v>
      </c>
      <c r="C19" s="66">
        <f t="shared" si="3"/>
        <v>833839724.69999981</v>
      </c>
      <c r="D19" s="66">
        <f t="shared" si="3"/>
        <v>4477323340.6999998</v>
      </c>
      <c r="E19" s="66">
        <f t="shared" si="3"/>
        <v>4319164920.1300001</v>
      </c>
      <c r="F19" s="66">
        <f t="shared" si="3"/>
        <v>4296365703.4099998</v>
      </c>
      <c r="G19" s="66">
        <f t="shared" si="3"/>
        <v>158158420.57000017</v>
      </c>
    </row>
    <row r="20" spans="1:7" x14ac:dyDescent="0.25">
      <c r="A20" s="53" t="s">
        <v>157</v>
      </c>
      <c r="B20" s="66">
        <v>60620819</v>
      </c>
      <c r="C20" s="66">
        <v>-284139.36</v>
      </c>
      <c r="D20" s="66">
        <v>60336679.640000001</v>
      </c>
      <c r="E20" s="66">
        <v>58026448.920000002</v>
      </c>
      <c r="F20" s="66">
        <v>57915217.159999996</v>
      </c>
      <c r="G20" s="66">
        <f>D20-E20</f>
        <v>2310230.7199999988</v>
      </c>
    </row>
    <row r="21" spans="1:7" x14ac:dyDescent="0.25">
      <c r="A21" s="53" t="s">
        <v>158</v>
      </c>
      <c r="B21" s="66">
        <v>224504277</v>
      </c>
      <c r="C21" s="66">
        <v>435519179.81999999</v>
      </c>
      <c r="D21" s="66">
        <v>660023456.82000005</v>
      </c>
      <c r="E21" s="66">
        <v>624355691.24000001</v>
      </c>
      <c r="F21" s="66">
        <v>624154013.48000002</v>
      </c>
      <c r="G21" s="66">
        <f t="shared" ref="G21:G26" si="4">D21-E21</f>
        <v>35667765.580000043</v>
      </c>
    </row>
    <row r="22" spans="1:7" x14ac:dyDescent="0.25">
      <c r="A22" s="53" t="s">
        <v>159</v>
      </c>
      <c r="B22" s="66">
        <v>716900334</v>
      </c>
      <c r="C22" s="66">
        <v>118084716.45</v>
      </c>
      <c r="D22" s="66">
        <v>834985050.45000005</v>
      </c>
      <c r="E22" s="66">
        <v>815098424.54999995</v>
      </c>
      <c r="F22" s="66">
        <v>794795149.77999997</v>
      </c>
      <c r="G22" s="66">
        <f t="shared" si="4"/>
        <v>19886625.900000095</v>
      </c>
    </row>
    <row r="23" spans="1:7" x14ac:dyDescent="0.25">
      <c r="A23" s="53" t="s">
        <v>160</v>
      </c>
      <c r="B23" s="66">
        <v>304662143</v>
      </c>
      <c r="C23" s="66">
        <v>44351956.670000002</v>
      </c>
      <c r="D23" s="66">
        <v>349014099.67000002</v>
      </c>
      <c r="E23" s="66">
        <v>330093483.56999999</v>
      </c>
      <c r="F23" s="66">
        <v>329555277.20999998</v>
      </c>
      <c r="G23" s="66">
        <f t="shared" si="4"/>
        <v>18920616.100000024</v>
      </c>
    </row>
    <row r="24" spans="1:7" x14ac:dyDescent="0.25">
      <c r="A24" s="53" t="s">
        <v>161</v>
      </c>
      <c r="B24" s="66">
        <v>1881706499</v>
      </c>
      <c r="C24" s="66">
        <v>146821265.55000001</v>
      </c>
      <c r="D24" s="66">
        <v>2028527764.55</v>
      </c>
      <c r="E24" s="66">
        <v>1956891623.0599999</v>
      </c>
      <c r="F24" s="66">
        <v>1955618267.1099999</v>
      </c>
      <c r="G24" s="66">
        <f t="shared" si="4"/>
        <v>71636141.49000001</v>
      </c>
    </row>
    <row r="25" spans="1:7" x14ac:dyDescent="0.25">
      <c r="A25" s="53" t="s">
        <v>162</v>
      </c>
      <c r="B25" s="66">
        <v>274803005</v>
      </c>
      <c r="C25" s="66">
        <v>18198000</v>
      </c>
      <c r="D25" s="66">
        <v>293001005</v>
      </c>
      <c r="E25" s="66">
        <v>289685629.57999998</v>
      </c>
      <c r="F25" s="66">
        <v>289685629.57999998</v>
      </c>
      <c r="G25" s="66">
        <f t="shared" si="4"/>
        <v>3315375.4200000167</v>
      </c>
    </row>
    <row r="26" spans="1:7" x14ac:dyDescent="0.25">
      <c r="A26" s="53" t="s">
        <v>163</v>
      </c>
      <c r="B26" s="66">
        <v>180286539</v>
      </c>
      <c r="C26" s="66">
        <v>71148745.569999993</v>
      </c>
      <c r="D26" s="66">
        <v>251435284.56999999</v>
      </c>
      <c r="E26" s="66">
        <v>245013619.21000001</v>
      </c>
      <c r="F26" s="66">
        <v>244642149.09</v>
      </c>
      <c r="G26" s="66">
        <f t="shared" si="4"/>
        <v>6421665.3599999845</v>
      </c>
    </row>
    <row r="27" spans="1:7" x14ac:dyDescent="0.25">
      <c r="A27" s="51" t="s">
        <v>164</v>
      </c>
      <c r="B27" s="66">
        <f t="shared" ref="B27:G27" si="5">SUM(B28:B36)</f>
        <v>541063483</v>
      </c>
      <c r="C27" s="66">
        <f t="shared" si="5"/>
        <v>180792421.46999997</v>
      </c>
      <c r="D27" s="66">
        <f t="shared" si="5"/>
        <v>721855904.47000003</v>
      </c>
      <c r="E27" s="66">
        <f t="shared" si="5"/>
        <v>701718575.13</v>
      </c>
      <c r="F27" s="66">
        <f t="shared" si="5"/>
        <v>700677068.63</v>
      </c>
      <c r="G27" s="66">
        <f t="shared" si="5"/>
        <v>20137329.340000015</v>
      </c>
    </row>
    <row r="28" spans="1:7" x14ac:dyDescent="0.25">
      <c r="A28" s="67" t="s">
        <v>165</v>
      </c>
      <c r="B28" s="66">
        <v>102568958</v>
      </c>
      <c r="C28" s="66">
        <v>-4558307.82</v>
      </c>
      <c r="D28" s="66">
        <v>98010650.180000007</v>
      </c>
      <c r="E28" s="66">
        <v>94097611.719999999</v>
      </c>
      <c r="F28" s="66">
        <v>93905552.849999994</v>
      </c>
      <c r="G28" s="66">
        <f>D28-E28</f>
        <v>3913038.4600000083</v>
      </c>
    </row>
    <row r="29" spans="1:7" x14ac:dyDescent="0.25">
      <c r="A29" s="53" t="s">
        <v>166</v>
      </c>
      <c r="B29" s="66">
        <v>196473793</v>
      </c>
      <c r="C29" s="66">
        <v>73825675.299999997</v>
      </c>
      <c r="D29" s="66">
        <v>270299468.30000001</v>
      </c>
      <c r="E29" s="66">
        <v>264191140.52000001</v>
      </c>
      <c r="F29" s="66">
        <v>263882460.80000001</v>
      </c>
      <c r="G29" s="66">
        <f t="shared" ref="G29:G36" si="6">D29-E29</f>
        <v>6108327.7800000012</v>
      </c>
    </row>
    <row r="30" spans="1:7" x14ac:dyDescent="0.25">
      <c r="A30" s="53" t="s">
        <v>167</v>
      </c>
      <c r="B30" s="66">
        <v>73285394</v>
      </c>
      <c r="C30" s="66">
        <v>13418148.26</v>
      </c>
      <c r="D30" s="66">
        <v>86703542.260000005</v>
      </c>
      <c r="E30" s="66">
        <v>85106743.430000007</v>
      </c>
      <c r="F30" s="66">
        <v>85067443.530000001</v>
      </c>
      <c r="G30" s="66">
        <f t="shared" si="6"/>
        <v>1596798.8299999982</v>
      </c>
    </row>
    <row r="31" spans="1:7" x14ac:dyDescent="0.25">
      <c r="A31" s="53" t="s">
        <v>168</v>
      </c>
      <c r="B31" s="66">
        <v>0</v>
      </c>
      <c r="C31" s="66">
        <v>0</v>
      </c>
      <c r="D31" s="66">
        <v>0</v>
      </c>
      <c r="E31" s="66">
        <v>0</v>
      </c>
      <c r="F31" s="66">
        <v>0</v>
      </c>
      <c r="G31" s="66">
        <f t="shared" si="6"/>
        <v>0</v>
      </c>
    </row>
    <row r="32" spans="1:7" x14ac:dyDescent="0.25">
      <c r="A32" s="53" t="s">
        <v>169</v>
      </c>
      <c r="B32" s="66">
        <v>8432735</v>
      </c>
      <c r="C32" s="66">
        <v>348473.22</v>
      </c>
      <c r="D32" s="66">
        <v>8781208.2200000007</v>
      </c>
      <c r="E32" s="66">
        <v>8189205.6900000004</v>
      </c>
      <c r="F32" s="66">
        <v>8152607.7800000003</v>
      </c>
      <c r="G32" s="66">
        <f t="shared" si="6"/>
        <v>592002.53000000026</v>
      </c>
    </row>
    <row r="33" spans="1:7" x14ac:dyDescent="0.25">
      <c r="A33" s="53" t="s">
        <v>170</v>
      </c>
      <c r="B33" s="66">
        <v>83265774</v>
      </c>
      <c r="C33" s="66">
        <v>36027789.289999999</v>
      </c>
      <c r="D33" s="66">
        <v>119293563.29000001</v>
      </c>
      <c r="E33" s="66">
        <v>113430812.37</v>
      </c>
      <c r="F33" s="66">
        <v>113152248.27</v>
      </c>
      <c r="G33" s="66">
        <f t="shared" si="6"/>
        <v>5862750.9200000018</v>
      </c>
    </row>
    <row r="34" spans="1:7" x14ac:dyDescent="0.25">
      <c r="A34" s="53" t="s">
        <v>171</v>
      </c>
      <c r="B34" s="66">
        <v>61042424</v>
      </c>
      <c r="C34" s="66">
        <v>56674470.390000001</v>
      </c>
      <c r="D34" s="66">
        <v>117716894.39</v>
      </c>
      <c r="E34" s="66">
        <v>115797109.69</v>
      </c>
      <c r="F34" s="66">
        <v>115674341.56</v>
      </c>
      <c r="G34" s="66">
        <f t="shared" si="6"/>
        <v>1919784.700000003</v>
      </c>
    </row>
    <row r="35" spans="1:7" x14ac:dyDescent="0.25">
      <c r="A35" s="53" t="s">
        <v>172</v>
      </c>
      <c r="B35" s="66">
        <v>836020</v>
      </c>
      <c r="C35" s="66">
        <v>63116.2</v>
      </c>
      <c r="D35" s="66">
        <v>899136.2</v>
      </c>
      <c r="E35" s="66">
        <v>813223.65</v>
      </c>
      <c r="F35" s="66">
        <v>810852.44</v>
      </c>
      <c r="G35" s="66">
        <f t="shared" si="6"/>
        <v>85912.54999999993</v>
      </c>
    </row>
    <row r="36" spans="1:7" x14ac:dyDescent="0.25">
      <c r="A36" s="53" t="s">
        <v>173</v>
      </c>
      <c r="B36" s="66">
        <v>15158385</v>
      </c>
      <c r="C36" s="66">
        <v>4993056.63</v>
      </c>
      <c r="D36" s="66">
        <v>20151441.629999999</v>
      </c>
      <c r="E36" s="66">
        <v>20092728.059999999</v>
      </c>
      <c r="F36" s="66">
        <v>20031561.399999999</v>
      </c>
      <c r="G36" s="66">
        <f t="shared" si="6"/>
        <v>58713.570000000298</v>
      </c>
    </row>
    <row r="37" spans="1:7" ht="30" x14ac:dyDescent="0.25">
      <c r="A37" s="54" t="s">
        <v>174</v>
      </c>
      <c r="B37" s="66">
        <f t="shared" ref="B37:G37" si="7">SUM(B38:B41)</f>
        <v>2959874443</v>
      </c>
      <c r="C37" s="66">
        <f t="shared" si="7"/>
        <v>20664226.870000001</v>
      </c>
      <c r="D37" s="66">
        <f t="shared" si="7"/>
        <v>2980538669.8699999</v>
      </c>
      <c r="E37" s="66">
        <f t="shared" si="7"/>
        <v>2921044711.3699999</v>
      </c>
      <c r="F37" s="66">
        <f t="shared" si="7"/>
        <v>2908269913.3699999</v>
      </c>
      <c r="G37" s="66">
        <f t="shared" si="7"/>
        <v>59493958.499999955</v>
      </c>
    </row>
    <row r="38" spans="1:7" x14ac:dyDescent="0.25">
      <c r="A38" s="67" t="s">
        <v>175</v>
      </c>
      <c r="B38" s="66">
        <v>259650385</v>
      </c>
      <c r="C38" s="66">
        <v>-19740965.140000001</v>
      </c>
      <c r="D38" s="66">
        <v>239909419.86000001</v>
      </c>
      <c r="E38" s="66">
        <v>201390436.37</v>
      </c>
      <c r="F38" s="66">
        <v>201390436.37</v>
      </c>
      <c r="G38" s="66">
        <f>D38-E38</f>
        <v>38518983.49000001</v>
      </c>
    </row>
    <row r="39" spans="1:7" ht="30" x14ac:dyDescent="0.25">
      <c r="A39" s="67" t="s">
        <v>176</v>
      </c>
      <c r="B39" s="66">
        <v>2683694166</v>
      </c>
      <c r="C39" s="66">
        <v>44830052.950000003</v>
      </c>
      <c r="D39" s="66">
        <v>2728524218.9499998</v>
      </c>
      <c r="E39" s="66">
        <v>2716055650.1399999</v>
      </c>
      <c r="F39" s="66">
        <v>2703280852.1399999</v>
      </c>
      <c r="G39" s="66">
        <f>D39-E39</f>
        <v>12468568.809999943</v>
      </c>
    </row>
    <row r="40" spans="1:7" x14ac:dyDescent="0.25">
      <c r="A40" s="67" t="s">
        <v>177</v>
      </c>
      <c r="B40" s="66">
        <v>0</v>
      </c>
      <c r="C40" s="66">
        <v>0</v>
      </c>
      <c r="D40" s="66">
        <v>0</v>
      </c>
      <c r="E40" s="66">
        <v>0</v>
      </c>
      <c r="F40" s="66">
        <v>0</v>
      </c>
      <c r="G40" s="66">
        <f>D40-E40</f>
        <v>0</v>
      </c>
    </row>
    <row r="41" spans="1:7" x14ac:dyDescent="0.25">
      <c r="A41" s="67" t="s">
        <v>178</v>
      </c>
      <c r="B41" s="66">
        <v>16529892</v>
      </c>
      <c r="C41" s="66">
        <v>-4424860.9400000004</v>
      </c>
      <c r="D41" s="66">
        <v>12105031.060000001</v>
      </c>
      <c r="E41" s="66">
        <v>3598624.86</v>
      </c>
      <c r="F41" s="66">
        <v>3598624.86</v>
      </c>
      <c r="G41" s="66">
        <f>D41-E41</f>
        <v>8506406.2000000011</v>
      </c>
    </row>
    <row r="42" spans="1:7" x14ac:dyDescent="0.25">
      <c r="A42" s="67"/>
      <c r="B42" s="66"/>
      <c r="C42" s="66"/>
      <c r="D42" s="66"/>
      <c r="E42" s="66"/>
      <c r="F42" s="66"/>
      <c r="G42" s="66"/>
    </row>
    <row r="43" spans="1:7" x14ac:dyDescent="0.25">
      <c r="A43" s="59" t="s">
        <v>179</v>
      </c>
      <c r="B43" s="68">
        <f t="shared" ref="B43:G43" si="8">SUM(B44,B53,B61,B71)</f>
        <v>10857113497</v>
      </c>
      <c r="C43" s="68">
        <f t="shared" si="8"/>
        <v>1176680251.05</v>
      </c>
      <c r="D43" s="68">
        <f t="shared" si="8"/>
        <v>12033793748.049999</v>
      </c>
      <c r="E43" s="68">
        <f t="shared" si="8"/>
        <v>11714705675.77</v>
      </c>
      <c r="F43" s="68">
        <f t="shared" si="8"/>
        <v>11714705675.77</v>
      </c>
      <c r="G43" s="68">
        <f t="shared" si="8"/>
        <v>319088072.27999991</v>
      </c>
    </row>
    <row r="44" spans="1:7" x14ac:dyDescent="0.25">
      <c r="A44" s="51" t="s">
        <v>180</v>
      </c>
      <c r="B44" s="66">
        <f t="shared" ref="B44:G44" si="9">SUM(B45:B52)</f>
        <v>211774232</v>
      </c>
      <c r="C44" s="66">
        <f t="shared" si="9"/>
        <v>78234451.460000008</v>
      </c>
      <c r="D44" s="66">
        <f t="shared" si="9"/>
        <v>290008683.45999998</v>
      </c>
      <c r="E44" s="66">
        <f t="shared" si="9"/>
        <v>273957647.94</v>
      </c>
      <c r="F44" s="66">
        <f t="shared" si="9"/>
        <v>273957647.94</v>
      </c>
      <c r="G44" s="66">
        <f t="shared" si="9"/>
        <v>16051035.520000011</v>
      </c>
    </row>
    <row r="45" spans="1:7" x14ac:dyDescent="0.25">
      <c r="A45" s="67" t="s">
        <v>148</v>
      </c>
      <c r="B45" s="66">
        <v>0</v>
      </c>
      <c r="C45" s="66">
        <v>1184616.4099999999</v>
      </c>
      <c r="D45" s="66">
        <v>1184616.4099999999</v>
      </c>
      <c r="E45" s="66">
        <v>1184616.4099999999</v>
      </c>
      <c r="F45" s="66">
        <v>1184616.4099999999</v>
      </c>
      <c r="G45" s="66">
        <f>D45-E45</f>
        <v>0</v>
      </c>
    </row>
    <row r="46" spans="1:7" x14ac:dyDescent="0.25">
      <c r="A46" s="67" t="s">
        <v>149</v>
      </c>
      <c r="B46" s="66">
        <v>34751684</v>
      </c>
      <c r="C46" s="66">
        <v>51848355.950000003</v>
      </c>
      <c r="D46" s="66">
        <v>86600039.950000003</v>
      </c>
      <c r="E46" s="66">
        <v>83070645.489999995</v>
      </c>
      <c r="F46" s="66">
        <v>83070645.489999995</v>
      </c>
      <c r="G46" s="66">
        <f t="shared" ref="G46:G52" si="10">D46-E46</f>
        <v>3529394.4600000083</v>
      </c>
    </row>
    <row r="47" spans="1:7" x14ac:dyDescent="0.25">
      <c r="A47" s="67" t="s">
        <v>150</v>
      </c>
      <c r="B47" s="66">
        <v>10000000</v>
      </c>
      <c r="C47" s="66">
        <v>-6611060.6799999997</v>
      </c>
      <c r="D47" s="66">
        <v>3388939.32</v>
      </c>
      <c r="E47" s="66">
        <v>3388939.32</v>
      </c>
      <c r="F47" s="66">
        <v>3388939.32</v>
      </c>
      <c r="G47" s="66">
        <f t="shared" si="10"/>
        <v>0</v>
      </c>
    </row>
    <row r="48" spans="1:7" x14ac:dyDescent="0.25">
      <c r="A48" s="67" t="s">
        <v>151</v>
      </c>
      <c r="B48" s="66">
        <v>0</v>
      </c>
      <c r="C48" s="66">
        <v>0</v>
      </c>
      <c r="D48" s="66">
        <v>0</v>
      </c>
      <c r="E48" s="66">
        <v>0</v>
      </c>
      <c r="F48" s="66">
        <v>0</v>
      </c>
      <c r="G48" s="66">
        <f t="shared" si="10"/>
        <v>0</v>
      </c>
    </row>
    <row r="49" spans="1:7" x14ac:dyDescent="0.25">
      <c r="A49" s="67" t="s">
        <v>152</v>
      </c>
      <c r="B49" s="66">
        <v>0</v>
      </c>
      <c r="C49" s="66">
        <v>8985338.3000000007</v>
      </c>
      <c r="D49" s="66">
        <v>8985338.3000000007</v>
      </c>
      <c r="E49" s="66">
        <v>8985338.3000000007</v>
      </c>
      <c r="F49" s="66">
        <v>8985338.3000000007</v>
      </c>
      <c r="G49" s="66">
        <f t="shared" si="10"/>
        <v>0</v>
      </c>
    </row>
    <row r="50" spans="1:7" x14ac:dyDescent="0.25">
      <c r="A50" s="67" t="s">
        <v>153</v>
      </c>
      <c r="B50" s="66">
        <v>0</v>
      </c>
      <c r="C50" s="66">
        <v>0</v>
      </c>
      <c r="D50" s="66">
        <v>0</v>
      </c>
      <c r="E50" s="66">
        <v>0</v>
      </c>
      <c r="F50" s="66">
        <v>0</v>
      </c>
      <c r="G50" s="66">
        <f t="shared" si="10"/>
        <v>0</v>
      </c>
    </row>
    <row r="51" spans="1:7" x14ac:dyDescent="0.25">
      <c r="A51" s="67" t="s">
        <v>154</v>
      </c>
      <c r="B51" s="66">
        <v>164022548</v>
      </c>
      <c r="C51" s="66">
        <v>9994870.5500000007</v>
      </c>
      <c r="D51" s="66">
        <v>174017418.55000001</v>
      </c>
      <c r="E51" s="66">
        <v>161495777.49000001</v>
      </c>
      <c r="F51" s="66">
        <v>161495777.49000001</v>
      </c>
      <c r="G51" s="66">
        <f t="shared" si="10"/>
        <v>12521641.060000002</v>
      </c>
    </row>
    <row r="52" spans="1:7" x14ac:dyDescent="0.25">
      <c r="A52" s="67" t="s">
        <v>155</v>
      </c>
      <c r="B52" s="66">
        <v>3000000</v>
      </c>
      <c r="C52" s="66">
        <v>12832330.93</v>
      </c>
      <c r="D52" s="66">
        <v>15832330.93</v>
      </c>
      <c r="E52" s="66">
        <v>15832330.93</v>
      </c>
      <c r="F52" s="66">
        <v>15832330.93</v>
      </c>
      <c r="G52" s="66">
        <f t="shared" si="10"/>
        <v>0</v>
      </c>
    </row>
    <row r="53" spans="1:7" x14ac:dyDescent="0.25">
      <c r="A53" s="51" t="s">
        <v>156</v>
      </c>
      <c r="B53" s="66">
        <f t="shared" ref="B53:G53" si="11">SUM(B54:B60)</f>
        <v>9059102752</v>
      </c>
      <c r="C53" s="66">
        <f t="shared" si="11"/>
        <v>1013607272.9000001</v>
      </c>
      <c r="D53" s="66">
        <f t="shared" si="11"/>
        <v>10072710024.9</v>
      </c>
      <c r="E53" s="66">
        <f t="shared" si="11"/>
        <v>9769673317.5599995</v>
      </c>
      <c r="F53" s="66">
        <f t="shared" si="11"/>
        <v>9769673317.5599995</v>
      </c>
      <c r="G53" s="66">
        <f t="shared" si="11"/>
        <v>303036707.33999985</v>
      </c>
    </row>
    <row r="54" spans="1:7" x14ac:dyDescent="0.25">
      <c r="A54" s="67" t="s">
        <v>157</v>
      </c>
      <c r="B54" s="66">
        <v>12500000</v>
      </c>
      <c r="C54" s="66">
        <v>31914965.140000001</v>
      </c>
      <c r="D54" s="66">
        <v>44414965.140000001</v>
      </c>
      <c r="E54" s="66">
        <v>44414685.399999999</v>
      </c>
      <c r="F54" s="66">
        <v>44414685.399999999</v>
      </c>
      <c r="G54" s="66">
        <f>D54-E54</f>
        <v>279.74000000208616</v>
      </c>
    </row>
    <row r="55" spans="1:7" x14ac:dyDescent="0.25">
      <c r="A55" s="67" t="s">
        <v>158</v>
      </c>
      <c r="B55" s="66">
        <v>545640695</v>
      </c>
      <c r="C55" s="66">
        <v>-106792414.47</v>
      </c>
      <c r="D55" s="66">
        <v>438848280.52999997</v>
      </c>
      <c r="E55" s="66">
        <v>390314641.75999999</v>
      </c>
      <c r="F55" s="66">
        <v>390314641.75999999</v>
      </c>
      <c r="G55" s="66">
        <f t="shared" ref="G55:G60" si="12">D55-E55</f>
        <v>48533638.769999981</v>
      </c>
    </row>
    <row r="56" spans="1:7" x14ac:dyDescent="0.25">
      <c r="A56" s="67" t="s">
        <v>159</v>
      </c>
      <c r="B56" s="66">
        <v>1804469239</v>
      </c>
      <c r="C56" s="66">
        <v>539649486.95000005</v>
      </c>
      <c r="D56" s="66">
        <v>2344118725.9499998</v>
      </c>
      <c r="E56" s="66">
        <v>2344118725.9499998</v>
      </c>
      <c r="F56" s="66">
        <v>2344118725.9499998</v>
      </c>
      <c r="G56" s="66">
        <f t="shared" si="12"/>
        <v>0</v>
      </c>
    </row>
    <row r="57" spans="1:7" x14ac:dyDescent="0.25">
      <c r="A57" s="69" t="s">
        <v>160</v>
      </c>
      <c r="B57" s="66">
        <v>111500000</v>
      </c>
      <c r="C57" s="66">
        <v>71740232.870000005</v>
      </c>
      <c r="D57" s="66">
        <v>183240232.87</v>
      </c>
      <c r="E57" s="66">
        <v>182349341.66</v>
      </c>
      <c r="F57" s="66">
        <v>182349341.66</v>
      </c>
      <c r="G57" s="66">
        <f t="shared" si="12"/>
        <v>890891.21000000834</v>
      </c>
    </row>
    <row r="58" spans="1:7" x14ac:dyDescent="0.25">
      <c r="A58" s="67" t="s">
        <v>161</v>
      </c>
      <c r="B58" s="66">
        <v>6427836596</v>
      </c>
      <c r="C58" s="66">
        <v>495912083.56999999</v>
      </c>
      <c r="D58" s="66">
        <v>6923748679.5699997</v>
      </c>
      <c r="E58" s="66">
        <v>6670136781.9499998</v>
      </c>
      <c r="F58" s="66">
        <v>6670136781.9499998</v>
      </c>
      <c r="G58" s="66">
        <f t="shared" si="12"/>
        <v>253611897.61999989</v>
      </c>
    </row>
    <row r="59" spans="1:7" x14ac:dyDescent="0.25">
      <c r="A59" s="67" t="s">
        <v>162</v>
      </c>
      <c r="B59" s="66">
        <v>127613983</v>
      </c>
      <c r="C59" s="66">
        <v>10725157.84</v>
      </c>
      <c r="D59" s="66">
        <v>138339140.84</v>
      </c>
      <c r="E59" s="66">
        <v>138339140.84</v>
      </c>
      <c r="F59" s="66">
        <v>138339140.84</v>
      </c>
      <c r="G59" s="66">
        <f t="shared" si="12"/>
        <v>0</v>
      </c>
    </row>
    <row r="60" spans="1:7" x14ac:dyDescent="0.25">
      <c r="A60" s="67" t="s">
        <v>163</v>
      </c>
      <c r="B60" s="66">
        <v>29542239</v>
      </c>
      <c r="C60" s="66">
        <v>-29542239</v>
      </c>
      <c r="D60" s="66">
        <v>0</v>
      </c>
      <c r="E60" s="66">
        <v>0</v>
      </c>
      <c r="F60" s="66">
        <v>0</v>
      </c>
      <c r="G60" s="66">
        <f t="shared" si="12"/>
        <v>0</v>
      </c>
    </row>
    <row r="61" spans="1:7" x14ac:dyDescent="0.25">
      <c r="A61" s="51" t="s">
        <v>164</v>
      </c>
      <c r="B61" s="66">
        <f t="shared" ref="B61:G61" si="13">SUM(B62:B70)</f>
        <v>47600000</v>
      </c>
      <c r="C61" s="66">
        <f t="shared" si="13"/>
        <v>61279535.369999997</v>
      </c>
      <c r="D61" s="66">
        <f t="shared" si="13"/>
        <v>108879535.37</v>
      </c>
      <c r="E61" s="66">
        <f t="shared" si="13"/>
        <v>108879205.95</v>
      </c>
      <c r="F61" s="66">
        <f t="shared" si="13"/>
        <v>108879205.95</v>
      </c>
      <c r="G61" s="66">
        <f t="shared" si="13"/>
        <v>329.41999999433756</v>
      </c>
    </row>
    <row r="62" spans="1:7" x14ac:dyDescent="0.25">
      <c r="A62" s="67" t="s">
        <v>165</v>
      </c>
      <c r="B62" s="66">
        <v>20000000</v>
      </c>
      <c r="C62" s="66">
        <v>-5364650.51</v>
      </c>
      <c r="D62" s="66">
        <v>14635349.49</v>
      </c>
      <c r="E62" s="66">
        <v>14635349.49</v>
      </c>
      <c r="F62" s="66">
        <v>14635349.49</v>
      </c>
      <c r="G62" s="66">
        <f>D62-E62</f>
        <v>0</v>
      </c>
    </row>
    <row r="63" spans="1:7" x14ac:dyDescent="0.25">
      <c r="A63" s="67" t="s">
        <v>166</v>
      </c>
      <c r="B63" s="66">
        <v>15600000</v>
      </c>
      <c r="C63" s="66">
        <v>25716194.719999999</v>
      </c>
      <c r="D63" s="66">
        <v>41316194.719999999</v>
      </c>
      <c r="E63" s="66">
        <v>41316192.219999999</v>
      </c>
      <c r="F63" s="66">
        <v>41316192.219999999</v>
      </c>
      <c r="G63" s="66">
        <f t="shared" ref="G63:G70" si="14">D63-E63</f>
        <v>2.5</v>
      </c>
    </row>
    <row r="64" spans="1:7" x14ac:dyDescent="0.25">
      <c r="A64" s="67" t="s">
        <v>167</v>
      </c>
      <c r="B64" s="66">
        <v>0</v>
      </c>
      <c r="C64" s="66">
        <v>0</v>
      </c>
      <c r="D64" s="66">
        <v>0</v>
      </c>
      <c r="E64" s="66">
        <v>0</v>
      </c>
      <c r="F64" s="66">
        <v>0</v>
      </c>
      <c r="G64" s="66">
        <f t="shared" si="14"/>
        <v>0</v>
      </c>
    </row>
    <row r="65" spans="1:7" x14ac:dyDescent="0.25">
      <c r="A65" s="67" t="s">
        <v>168</v>
      </c>
      <c r="B65" s="66">
        <v>0</v>
      </c>
      <c r="C65" s="66">
        <v>0</v>
      </c>
      <c r="D65" s="66">
        <v>0</v>
      </c>
      <c r="E65" s="66">
        <v>0</v>
      </c>
      <c r="F65" s="66">
        <v>0</v>
      </c>
      <c r="G65" s="66">
        <f t="shared" si="14"/>
        <v>0</v>
      </c>
    </row>
    <row r="66" spans="1:7" x14ac:dyDescent="0.25">
      <c r="A66" s="67" t="s">
        <v>169</v>
      </c>
      <c r="B66" s="66">
        <v>0</v>
      </c>
      <c r="C66" s="66">
        <v>0</v>
      </c>
      <c r="D66" s="66">
        <v>0</v>
      </c>
      <c r="E66" s="66">
        <v>0</v>
      </c>
      <c r="F66" s="66">
        <v>0</v>
      </c>
      <c r="G66" s="66">
        <f t="shared" si="14"/>
        <v>0</v>
      </c>
    </row>
    <row r="67" spans="1:7" x14ac:dyDescent="0.25">
      <c r="A67" s="67" t="s">
        <v>170</v>
      </c>
      <c r="B67" s="66">
        <v>2000000</v>
      </c>
      <c r="C67" s="66">
        <v>41112817.159999996</v>
      </c>
      <c r="D67" s="66">
        <v>43112817.159999996</v>
      </c>
      <c r="E67" s="66">
        <v>43112490.240000002</v>
      </c>
      <c r="F67" s="66">
        <v>43112490.240000002</v>
      </c>
      <c r="G67" s="66">
        <f t="shared" si="14"/>
        <v>326.91999999433756</v>
      </c>
    </row>
    <row r="68" spans="1:7" x14ac:dyDescent="0.25">
      <c r="A68" s="67" t="s">
        <v>171</v>
      </c>
      <c r="B68" s="66">
        <v>0</v>
      </c>
      <c r="C68" s="66">
        <v>0</v>
      </c>
      <c r="D68" s="66">
        <v>0</v>
      </c>
      <c r="E68" s="66">
        <v>0</v>
      </c>
      <c r="F68" s="66">
        <v>0</v>
      </c>
      <c r="G68" s="66">
        <f t="shared" si="14"/>
        <v>0</v>
      </c>
    </row>
    <row r="69" spans="1:7" x14ac:dyDescent="0.25">
      <c r="A69" s="67" t="s">
        <v>172</v>
      </c>
      <c r="B69" s="66">
        <v>0</v>
      </c>
      <c r="C69" s="66">
        <v>0</v>
      </c>
      <c r="D69" s="66">
        <v>0</v>
      </c>
      <c r="E69" s="66">
        <v>0</v>
      </c>
      <c r="F69" s="66">
        <v>0</v>
      </c>
      <c r="G69" s="66">
        <f t="shared" si="14"/>
        <v>0</v>
      </c>
    </row>
    <row r="70" spans="1:7" x14ac:dyDescent="0.25">
      <c r="A70" s="67" t="s">
        <v>173</v>
      </c>
      <c r="B70" s="66">
        <v>10000000</v>
      </c>
      <c r="C70" s="66">
        <v>-184826</v>
      </c>
      <c r="D70" s="66">
        <v>9815174</v>
      </c>
      <c r="E70" s="66">
        <v>9815174</v>
      </c>
      <c r="F70" s="66">
        <v>9815174</v>
      </c>
      <c r="G70" s="66">
        <f t="shared" si="14"/>
        <v>0</v>
      </c>
    </row>
    <row r="71" spans="1:7" x14ac:dyDescent="0.25">
      <c r="A71" s="54" t="s">
        <v>181</v>
      </c>
      <c r="B71" s="70">
        <f t="shared" ref="B71:G71" si="15">SUM(B72:B75)</f>
        <v>1538636513</v>
      </c>
      <c r="C71" s="70">
        <f t="shared" si="15"/>
        <v>23558991.32</v>
      </c>
      <c r="D71" s="70">
        <f t="shared" si="15"/>
        <v>1562195504.3199999</v>
      </c>
      <c r="E71" s="70">
        <f t="shared" si="15"/>
        <v>1562195504.3199999</v>
      </c>
      <c r="F71" s="70">
        <f t="shared" si="15"/>
        <v>1562195504.3199999</v>
      </c>
      <c r="G71" s="70">
        <f t="shared" si="15"/>
        <v>0</v>
      </c>
    </row>
    <row r="72" spans="1:7" x14ac:dyDescent="0.25">
      <c r="A72" s="67" t="s">
        <v>175</v>
      </c>
      <c r="B72" s="66">
        <v>0</v>
      </c>
      <c r="C72" s="66">
        <v>0</v>
      </c>
      <c r="D72" s="66">
        <v>0</v>
      </c>
      <c r="E72" s="66">
        <v>0</v>
      </c>
      <c r="F72" s="66">
        <v>0</v>
      </c>
      <c r="G72" s="66">
        <f>D72-E72</f>
        <v>0</v>
      </c>
    </row>
    <row r="73" spans="1:7" ht="30" x14ac:dyDescent="0.25">
      <c r="A73" s="67" t="s">
        <v>176</v>
      </c>
      <c r="B73" s="66">
        <v>1538636513</v>
      </c>
      <c r="C73" s="66">
        <v>23558991.32</v>
      </c>
      <c r="D73" s="66">
        <v>1562195504.3199999</v>
      </c>
      <c r="E73" s="66">
        <v>1562195504.3199999</v>
      </c>
      <c r="F73" s="66">
        <v>1562195504.3199999</v>
      </c>
      <c r="G73" s="66">
        <f>D73-E73</f>
        <v>0</v>
      </c>
    </row>
    <row r="74" spans="1:7" x14ac:dyDescent="0.25">
      <c r="A74" s="67" t="s">
        <v>177</v>
      </c>
      <c r="B74" s="66">
        <v>0</v>
      </c>
      <c r="C74" s="66">
        <v>0</v>
      </c>
      <c r="D74" s="66">
        <v>0</v>
      </c>
      <c r="E74" s="66">
        <v>0</v>
      </c>
      <c r="F74" s="66">
        <v>0</v>
      </c>
      <c r="G74" s="66">
        <f>D74-E74</f>
        <v>0</v>
      </c>
    </row>
    <row r="75" spans="1:7" x14ac:dyDescent="0.25">
      <c r="A75" s="67" t="s">
        <v>178</v>
      </c>
      <c r="B75" s="66">
        <v>0</v>
      </c>
      <c r="C75" s="66">
        <v>0</v>
      </c>
      <c r="D75" s="66">
        <v>0</v>
      </c>
      <c r="E75" s="66">
        <v>0</v>
      </c>
      <c r="F75" s="66">
        <v>0</v>
      </c>
      <c r="G75" s="66">
        <f>D75-E75</f>
        <v>0</v>
      </c>
    </row>
    <row r="76" spans="1:7" x14ac:dyDescent="0.25">
      <c r="A76" s="55"/>
      <c r="B76" s="71"/>
      <c r="C76" s="71"/>
      <c r="D76" s="71"/>
      <c r="E76" s="71"/>
      <c r="F76" s="71"/>
      <c r="G76" s="71"/>
    </row>
    <row r="77" spans="1:7" x14ac:dyDescent="0.25">
      <c r="A77" s="59" t="s">
        <v>182</v>
      </c>
      <c r="B77" s="68">
        <f t="shared" ref="B77:G77" si="16">B43+B9</f>
        <v>21454315101</v>
      </c>
      <c r="C77" s="68">
        <f t="shared" si="16"/>
        <v>2518241583.4799995</v>
      </c>
      <c r="D77" s="68">
        <f t="shared" si="16"/>
        <v>23972556684.48</v>
      </c>
      <c r="E77" s="68">
        <f t="shared" si="16"/>
        <v>23190554280.41</v>
      </c>
      <c r="F77" s="68">
        <f t="shared" si="16"/>
        <v>23145328404.450001</v>
      </c>
      <c r="G77" s="68">
        <f t="shared" si="16"/>
        <v>782002404.06999993</v>
      </c>
    </row>
    <row r="78" spans="1:7" x14ac:dyDescent="0.25">
      <c r="A78" s="60"/>
      <c r="B78" s="72"/>
      <c r="C78" s="72"/>
      <c r="D78" s="72"/>
      <c r="E78" s="72"/>
      <c r="F78" s="72"/>
      <c r="G78" s="73"/>
    </row>
    <row r="79" spans="1:7" x14ac:dyDescent="0.25"/>
  </sheetData>
  <mergeCells count="9">
    <mergeCell ref="A7:A8"/>
    <mergeCell ref="B7:F7"/>
    <mergeCell ref="G7:G8"/>
    <mergeCell ref="A1:G1"/>
    <mergeCell ref="A2:G2"/>
    <mergeCell ref="A3:G3"/>
    <mergeCell ref="A4:G4"/>
    <mergeCell ref="A5:G5"/>
    <mergeCell ref="A6:G6"/>
  </mergeCells>
  <dataValidations count="1">
    <dataValidation type="decimal" allowBlank="1" showInputMessage="1" showErrorMessage="1" sqref="B9:G77 IX9:JC77 ST9:SY77 ACP9:ACU77 AML9:AMQ77 AWH9:AWM77 BGD9:BGI77 BPZ9:BQE77 BZV9:CAA77 CJR9:CJW77 CTN9:CTS77 DDJ9:DDO77 DNF9:DNK77 DXB9:DXG77 EGX9:EHC77 EQT9:EQY77 FAP9:FAU77 FKL9:FKQ77 FUH9:FUM77 GED9:GEI77 GNZ9:GOE77 GXV9:GYA77 HHR9:HHW77 HRN9:HRS77 IBJ9:IBO77 ILF9:ILK77 IVB9:IVG77 JEX9:JFC77 JOT9:JOY77 JYP9:JYU77 KIL9:KIQ77 KSH9:KSM77 LCD9:LCI77 LLZ9:LME77 LVV9:LWA77 MFR9:MFW77 MPN9:MPS77 MZJ9:MZO77 NJF9:NJK77 NTB9:NTG77 OCX9:ODC77 OMT9:OMY77 OWP9:OWU77 PGL9:PGQ77 PQH9:PQM77 QAD9:QAI77 QJZ9:QKE77 QTV9:QUA77 RDR9:RDW77 RNN9:RNS77 RXJ9:RXO77 SHF9:SHK77 SRB9:SRG77 TAX9:TBC77 TKT9:TKY77 TUP9:TUU77 UEL9:UEQ77 UOH9:UOM77 UYD9:UYI77 VHZ9:VIE77 VRV9:VSA77 WBR9:WBW77 WLN9:WLS77 WVJ9:WVO77 B65545:G65613 IX65545:JC65613 ST65545:SY65613 ACP65545:ACU65613 AML65545:AMQ65613 AWH65545:AWM65613 BGD65545:BGI65613 BPZ65545:BQE65613 BZV65545:CAA65613 CJR65545:CJW65613 CTN65545:CTS65613 DDJ65545:DDO65613 DNF65545:DNK65613 DXB65545:DXG65613 EGX65545:EHC65613 EQT65545:EQY65613 FAP65545:FAU65613 FKL65545:FKQ65613 FUH65545:FUM65613 GED65545:GEI65613 GNZ65545:GOE65613 GXV65545:GYA65613 HHR65545:HHW65613 HRN65545:HRS65613 IBJ65545:IBO65613 ILF65545:ILK65613 IVB65545:IVG65613 JEX65545:JFC65613 JOT65545:JOY65613 JYP65545:JYU65613 KIL65545:KIQ65613 KSH65545:KSM65613 LCD65545:LCI65613 LLZ65545:LME65613 LVV65545:LWA65613 MFR65545:MFW65613 MPN65545:MPS65613 MZJ65545:MZO65613 NJF65545:NJK65613 NTB65545:NTG65613 OCX65545:ODC65613 OMT65545:OMY65613 OWP65545:OWU65613 PGL65545:PGQ65613 PQH65545:PQM65613 QAD65545:QAI65613 QJZ65545:QKE65613 QTV65545:QUA65613 RDR65545:RDW65613 RNN65545:RNS65613 RXJ65545:RXO65613 SHF65545:SHK65613 SRB65545:SRG65613 TAX65545:TBC65613 TKT65545:TKY65613 TUP65545:TUU65613 UEL65545:UEQ65613 UOH65545:UOM65613 UYD65545:UYI65613 VHZ65545:VIE65613 VRV65545:VSA65613 WBR65545:WBW65613 WLN65545:WLS65613 WVJ65545:WVO65613 B131081:G131149 IX131081:JC131149 ST131081:SY131149 ACP131081:ACU131149 AML131081:AMQ131149 AWH131081:AWM131149 BGD131081:BGI131149 BPZ131081:BQE131149 BZV131081:CAA131149 CJR131081:CJW131149 CTN131081:CTS131149 DDJ131081:DDO131149 DNF131081:DNK131149 DXB131081:DXG131149 EGX131081:EHC131149 EQT131081:EQY131149 FAP131081:FAU131149 FKL131081:FKQ131149 FUH131081:FUM131149 GED131081:GEI131149 GNZ131081:GOE131149 GXV131081:GYA131149 HHR131081:HHW131149 HRN131081:HRS131149 IBJ131081:IBO131149 ILF131081:ILK131149 IVB131081:IVG131149 JEX131081:JFC131149 JOT131081:JOY131149 JYP131081:JYU131149 KIL131081:KIQ131149 KSH131081:KSM131149 LCD131081:LCI131149 LLZ131081:LME131149 LVV131081:LWA131149 MFR131081:MFW131149 MPN131081:MPS131149 MZJ131081:MZO131149 NJF131081:NJK131149 NTB131081:NTG131149 OCX131081:ODC131149 OMT131081:OMY131149 OWP131081:OWU131149 PGL131081:PGQ131149 PQH131081:PQM131149 QAD131081:QAI131149 QJZ131081:QKE131149 QTV131081:QUA131149 RDR131081:RDW131149 RNN131081:RNS131149 RXJ131081:RXO131149 SHF131081:SHK131149 SRB131081:SRG131149 TAX131081:TBC131149 TKT131081:TKY131149 TUP131081:TUU131149 UEL131081:UEQ131149 UOH131081:UOM131149 UYD131081:UYI131149 VHZ131081:VIE131149 VRV131081:VSA131149 WBR131081:WBW131149 WLN131081:WLS131149 WVJ131081:WVO131149 B196617:G196685 IX196617:JC196685 ST196617:SY196685 ACP196617:ACU196685 AML196617:AMQ196685 AWH196617:AWM196685 BGD196617:BGI196685 BPZ196617:BQE196685 BZV196617:CAA196685 CJR196617:CJW196685 CTN196617:CTS196685 DDJ196617:DDO196685 DNF196617:DNK196685 DXB196617:DXG196685 EGX196617:EHC196685 EQT196617:EQY196685 FAP196617:FAU196685 FKL196617:FKQ196685 FUH196617:FUM196685 GED196617:GEI196685 GNZ196617:GOE196685 GXV196617:GYA196685 HHR196617:HHW196685 HRN196617:HRS196685 IBJ196617:IBO196685 ILF196617:ILK196685 IVB196617:IVG196685 JEX196617:JFC196685 JOT196617:JOY196685 JYP196617:JYU196685 KIL196617:KIQ196685 KSH196617:KSM196685 LCD196617:LCI196685 LLZ196617:LME196685 LVV196617:LWA196685 MFR196617:MFW196685 MPN196617:MPS196685 MZJ196617:MZO196685 NJF196617:NJK196685 NTB196617:NTG196685 OCX196617:ODC196685 OMT196617:OMY196685 OWP196617:OWU196685 PGL196617:PGQ196685 PQH196617:PQM196685 QAD196617:QAI196685 QJZ196617:QKE196685 QTV196617:QUA196685 RDR196617:RDW196685 RNN196617:RNS196685 RXJ196617:RXO196685 SHF196617:SHK196685 SRB196617:SRG196685 TAX196617:TBC196685 TKT196617:TKY196685 TUP196617:TUU196685 UEL196617:UEQ196685 UOH196617:UOM196685 UYD196617:UYI196685 VHZ196617:VIE196685 VRV196617:VSA196685 WBR196617:WBW196685 WLN196617:WLS196685 WVJ196617:WVO196685 B262153:G262221 IX262153:JC262221 ST262153:SY262221 ACP262153:ACU262221 AML262153:AMQ262221 AWH262153:AWM262221 BGD262153:BGI262221 BPZ262153:BQE262221 BZV262153:CAA262221 CJR262153:CJW262221 CTN262153:CTS262221 DDJ262153:DDO262221 DNF262153:DNK262221 DXB262153:DXG262221 EGX262153:EHC262221 EQT262153:EQY262221 FAP262153:FAU262221 FKL262153:FKQ262221 FUH262153:FUM262221 GED262153:GEI262221 GNZ262153:GOE262221 GXV262153:GYA262221 HHR262153:HHW262221 HRN262153:HRS262221 IBJ262153:IBO262221 ILF262153:ILK262221 IVB262153:IVG262221 JEX262153:JFC262221 JOT262153:JOY262221 JYP262153:JYU262221 KIL262153:KIQ262221 KSH262153:KSM262221 LCD262153:LCI262221 LLZ262153:LME262221 LVV262153:LWA262221 MFR262153:MFW262221 MPN262153:MPS262221 MZJ262153:MZO262221 NJF262153:NJK262221 NTB262153:NTG262221 OCX262153:ODC262221 OMT262153:OMY262221 OWP262153:OWU262221 PGL262153:PGQ262221 PQH262153:PQM262221 QAD262153:QAI262221 QJZ262153:QKE262221 QTV262153:QUA262221 RDR262153:RDW262221 RNN262153:RNS262221 RXJ262153:RXO262221 SHF262153:SHK262221 SRB262153:SRG262221 TAX262153:TBC262221 TKT262153:TKY262221 TUP262153:TUU262221 UEL262153:UEQ262221 UOH262153:UOM262221 UYD262153:UYI262221 VHZ262153:VIE262221 VRV262153:VSA262221 WBR262153:WBW262221 WLN262153:WLS262221 WVJ262153:WVO262221 B327689:G327757 IX327689:JC327757 ST327689:SY327757 ACP327689:ACU327757 AML327689:AMQ327757 AWH327689:AWM327757 BGD327689:BGI327757 BPZ327689:BQE327757 BZV327689:CAA327757 CJR327689:CJW327757 CTN327689:CTS327757 DDJ327689:DDO327757 DNF327689:DNK327757 DXB327689:DXG327757 EGX327689:EHC327757 EQT327689:EQY327757 FAP327689:FAU327757 FKL327689:FKQ327757 FUH327689:FUM327757 GED327689:GEI327757 GNZ327689:GOE327757 GXV327689:GYA327757 HHR327689:HHW327757 HRN327689:HRS327757 IBJ327689:IBO327757 ILF327689:ILK327757 IVB327689:IVG327757 JEX327689:JFC327757 JOT327689:JOY327757 JYP327689:JYU327757 KIL327689:KIQ327757 KSH327689:KSM327757 LCD327689:LCI327757 LLZ327689:LME327757 LVV327689:LWA327757 MFR327689:MFW327757 MPN327689:MPS327757 MZJ327689:MZO327757 NJF327689:NJK327757 NTB327689:NTG327757 OCX327689:ODC327757 OMT327689:OMY327757 OWP327689:OWU327757 PGL327689:PGQ327757 PQH327689:PQM327757 QAD327689:QAI327757 QJZ327689:QKE327757 QTV327689:QUA327757 RDR327689:RDW327757 RNN327689:RNS327757 RXJ327689:RXO327757 SHF327689:SHK327757 SRB327689:SRG327757 TAX327689:TBC327757 TKT327689:TKY327757 TUP327689:TUU327757 UEL327689:UEQ327757 UOH327689:UOM327757 UYD327689:UYI327757 VHZ327689:VIE327757 VRV327689:VSA327757 WBR327689:WBW327757 WLN327689:WLS327757 WVJ327689:WVO327757 B393225:G393293 IX393225:JC393293 ST393225:SY393293 ACP393225:ACU393293 AML393225:AMQ393293 AWH393225:AWM393293 BGD393225:BGI393293 BPZ393225:BQE393293 BZV393225:CAA393293 CJR393225:CJW393293 CTN393225:CTS393293 DDJ393225:DDO393293 DNF393225:DNK393293 DXB393225:DXG393293 EGX393225:EHC393293 EQT393225:EQY393293 FAP393225:FAU393293 FKL393225:FKQ393293 FUH393225:FUM393293 GED393225:GEI393293 GNZ393225:GOE393293 GXV393225:GYA393293 HHR393225:HHW393293 HRN393225:HRS393293 IBJ393225:IBO393293 ILF393225:ILK393293 IVB393225:IVG393293 JEX393225:JFC393293 JOT393225:JOY393293 JYP393225:JYU393293 KIL393225:KIQ393293 KSH393225:KSM393293 LCD393225:LCI393293 LLZ393225:LME393293 LVV393225:LWA393293 MFR393225:MFW393293 MPN393225:MPS393293 MZJ393225:MZO393293 NJF393225:NJK393293 NTB393225:NTG393293 OCX393225:ODC393293 OMT393225:OMY393293 OWP393225:OWU393293 PGL393225:PGQ393293 PQH393225:PQM393293 QAD393225:QAI393293 QJZ393225:QKE393293 QTV393225:QUA393293 RDR393225:RDW393293 RNN393225:RNS393293 RXJ393225:RXO393293 SHF393225:SHK393293 SRB393225:SRG393293 TAX393225:TBC393293 TKT393225:TKY393293 TUP393225:TUU393293 UEL393225:UEQ393293 UOH393225:UOM393293 UYD393225:UYI393293 VHZ393225:VIE393293 VRV393225:VSA393293 WBR393225:WBW393293 WLN393225:WLS393293 WVJ393225:WVO393293 B458761:G458829 IX458761:JC458829 ST458761:SY458829 ACP458761:ACU458829 AML458761:AMQ458829 AWH458761:AWM458829 BGD458761:BGI458829 BPZ458761:BQE458829 BZV458761:CAA458829 CJR458761:CJW458829 CTN458761:CTS458829 DDJ458761:DDO458829 DNF458761:DNK458829 DXB458761:DXG458829 EGX458761:EHC458829 EQT458761:EQY458829 FAP458761:FAU458829 FKL458761:FKQ458829 FUH458761:FUM458829 GED458761:GEI458829 GNZ458761:GOE458829 GXV458761:GYA458829 HHR458761:HHW458829 HRN458761:HRS458829 IBJ458761:IBO458829 ILF458761:ILK458829 IVB458761:IVG458829 JEX458761:JFC458829 JOT458761:JOY458829 JYP458761:JYU458829 KIL458761:KIQ458829 KSH458761:KSM458829 LCD458761:LCI458829 LLZ458761:LME458829 LVV458761:LWA458829 MFR458761:MFW458829 MPN458761:MPS458829 MZJ458761:MZO458829 NJF458761:NJK458829 NTB458761:NTG458829 OCX458761:ODC458829 OMT458761:OMY458829 OWP458761:OWU458829 PGL458761:PGQ458829 PQH458761:PQM458829 QAD458761:QAI458829 QJZ458761:QKE458829 QTV458761:QUA458829 RDR458761:RDW458829 RNN458761:RNS458829 RXJ458761:RXO458829 SHF458761:SHK458829 SRB458761:SRG458829 TAX458761:TBC458829 TKT458761:TKY458829 TUP458761:TUU458829 UEL458761:UEQ458829 UOH458761:UOM458829 UYD458761:UYI458829 VHZ458761:VIE458829 VRV458761:VSA458829 WBR458761:WBW458829 WLN458761:WLS458829 WVJ458761:WVO458829 B524297:G524365 IX524297:JC524365 ST524297:SY524365 ACP524297:ACU524365 AML524297:AMQ524365 AWH524297:AWM524365 BGD524297:BGI524365 BPZ524297:BQE524365 BZV524297:CAA524365 CJR524297:CJW524365 CTN524297:CTS524365 DDJ524297:DDO524365 DNF524297:DNK524365 DXB524297:DXG524365 EGX524297:EHC524365 EQT524297:EQY524365 FAP524297:FAU524365 FKL524297:FKQ524365 FUH524297:FUM524365 GED524297:GEI524365 GNZ524297:GOE524365 GXV524297:GYA524365 HHR524297:HHW524365 HRN524297:HRS524365 IBJ524297:IBO524365 ILF524297:ILK524365 IVB524297:IVG524365 JEX524297:JFC524365 JOT524297:JOY524365 JYP524297:JYU524365 KIL524297:KIQ524365 KSH524297:KSM524365 LCD524297:LCI524365 LLZ524297:LME524365 LVV524297:LWA524365 MFR524297:MFW524365 MPN524297:MPS524365 MZJ524297:MZO524365 NJF524297:NJK524365 NTB524297:NTG524365 OCX524297:ODC524365 OMT524297:OMY524365 OWP524297:OWU524365 PGL524297:PGQ524365 PQH524297:PQM524365 QAD524297:QAI524365 QJZ524297:QKE524365 QTV524297:QUA524365 RDR524297:RDW524365 RNN524297:RNS524365 RXJ524297:RXO524365 SHF524297:SHK524365 SRB524297:SRG524365 TAX524297:TBC524365 TKT524297:TKY524365 TUP524297:TUU524365 UEL524297:UEQ524365 UOH524297:UOM524365 UYD524297:UYI524365 VHZ524297:VIE524365 VRV524297:VSA524365 WBR524297:WBW524365 WLN524297:WLS524365 WVJ524297:WVO524365 B589833:G589901 IX589833:JC589901 ST589833:SY589901 ACP589833:ACU589901 AML589833:AMQ589901 AWH589833:AWM589901 BGD589833:BGI589901 BPZ589833:BQE589901 BZV589833:CAA589901 CJR589833:CJW589901 CTN589833:CTS589901 DDJ589833:DDO589901 DNF589833:DNK589901 DXB589833:DXG589901 EGX589833:EHC589901 EQT589833:EQY589901 FAP589833:FAU589901 FKL589833:FKQ589901 FUH589833:FUM589901 GED589833:GEI589901 GNZ589833:GOE589901 GXV589833:GYA589901 HHR589833:HHW589901 HRN589833:HRS589901 IBJ589833:IBO589901 ILF589833:ILK589901 IVB589833:IVG589901 JEX589833:JFC589901 JOT589833:JOY589901 JYP589833:JYU589901 KIL589833:KIQ589901 KSH589833:KSM589901 LCD589833:LCI589901 LLZ589833:LME589901 LVV589833:LWA589901 MFR589833:MFW589901 MPN589833:MPS589901 MZJ589833:MZO589901 NJF589833:NJK589901 NTB589833:NTG589901 OCX589833:ODC589901 OMT589833:OMY589901 OWP589833:OWU589901 PGL589833:PGQ589901 PQH589833:PQM589901 QAD589833:QAI589901 QJZ589833:QKE589901 QTV589833:QUA589901 RDR589833:RDW589901 RNN589833:RNS589901 RXJ589833:RXO589901 SHF589833:SHK589901 SRB589833:SRG589901 TAX589833:TBC589901 TKT589833:TKY589901 TUP589833:TUU589901 UEL589833:UEQ589901 UOH589833:UOM589901 UYD589833:UYI589901 VHZ589833:VIE589901 VRV589833:VSA589901 WBR589833:WBW589901 WLN589833:WLS589901 WVJ589833:WVO589901 B655369:G655437 IX655369:JC655437 ST655369:SY655437 ACP655369:ACU655437 AML655369:AMQ655437 AWH655369:AWM655437 BGD655369:BGI655437 BPZ655369:BQE655437 BZV655369:CAA655437 CJR655369:CJW655437 CTN655369:CTS655437 DDJ655369:DDO655437 DNF655369:DNK655437 DXB655369:DXG655437 EGX655369:EHC655437 EQT655369:EQY655437 FAP655369:FAU655437 FKL655369:FKQ655437 FUH655369:FUM655437 GED655369:GEI655437 GNZ655369:GOE655437 GXV655369:GYA655437 HHR655369:HHW655437 HRN655369:HRS655437 IBJ655369:IBO655437 ILF655369:ILK655437 IVB655369:IVG655437 JEX655369:JFC655437 JOT655369:JOY655437 JYP655369:JYU655437 KIL655369:KIQ655437 KSH655369:KSM655437 LCD655369:LCI655437 LLZ655369:LME655437 LVV655369:LWA655437 MFR655369:MFW655437 MPN655369:MPS655437 MZJ655369:MZO655437 NJF655369:NJK655437 NTB655369:NTG655437 OCX655369:ODC655437 OMT655369:OMY655437 OWP655369:OWU655437 PGL655369:PGQ655437 PQH655369:PQM655437 QAD655369:QAI655437 QJZ655369:QKE655437 QTV655369:QUA655437 RDR655369:RDW655437 RNN655369:RNS655437 RXJ655369:RXO655437 SHF655369:SHK655437 SRB655369:SRG655437 TAX655369:TBC655437 TKT655369:TKY655437 TUP655369:TUU655437 UEL655369:UEQ655437 UOH655369:UOM655437 UYD655369:UYI655437 VHZ655369:VIE655437 VRV655369:VSA655437 WBR655369:WBW655437 WLN655369:WLS655437 WVJ655369:WVO655437 B720905:G720973 IX720905:JC720973 ST720905:SY720973 ACP720905:ACU720973 AML720905:AMQ720973 AWH720905:AWM720973 BGD720905:BGI720973 BPZ720905:BQE720973 BZV720905:CAA720973 CJR720905:CJW720973 CTN720905:CTS720973 DDJ720905:DDO720973 DNF720905:DNK720973 DXB720905:DXG720973 EGX720905:EHC720973 EQT720905:EQY720973 FAP720905:FAU720973 FKL720905:FKQ720973 FUH720905:FUM720973 GED720905:GEI720973 GNZ720905:GOE720973 GXV720905:GYA720973 HHR720905:HHW720973 HRN720905:HRS720973 IBJ720905:IBO720973 ILF720905:ILK720973 IVB720905:IVG720973 JEX720905:JFC720973 JOT720905:JOY720973 JYP720905:JYU720973 KIL720905:KIQ720973 KSH720905:KSM720973 LCD720905:LCI720973 LLZ720905:LME720973 LVV720905:LWA720973 MFR720905:MFW720973 MPN720905:MPS720973 MZJ720905:MZO720973 NJF720905:NJK720973 NTB720905:NTG720973 OCX720905:ODC720973 OMT720905:OMY720973 OWP720905:OWU720973 PGL720905:PGQ720973 PQH720905:PQM720973 QAD720905:QAI720973 QJZ720905:QKE720973 QTV720905:QUA720973 RDR720905:RDW720973 RNN720905:RNS720973 RXJ720905:RXO720973 SHF720905:SHK720973 SRB720905:SRG720973 TAX720905:TBC720973 TKT720905:TKY720973 TUP720905:TUU720973 UEL720905:UEQ720973 UOH720905:UOM720973 UYD720905:UYI720973 VHZ720905:VIE720973 VRV720905:VSA720973 WBR720905:WBW720973 WLN720905:WLS720973 WVJ720905:WVO720973 B786441:G786509 IX786441:JC786509 ST786441:SY786509 ACP786441:ACU786509 AML786441:AMQ786509 AWH786441:AWM786509 BGD786441:BGI786509 BPZ786441:BQE786509 BZV786441:CAA786509 CJR786441:CJW786509 CTN786441:CTS786509 DDJ786441:DDO786509 DNF786441:DNK786509 DXB786441:DXG786509 EGX786441:EHC786509 EQT786441:EQY786509 FAP786441:FAU786509 FKL786441:FKQ786509 FUH786441:FUM786509 GED786441:GEI786509 GNZ786441:GOE786509 GXV786441:GYA786509 HHR786441:HHW786509 HRN786441:HRS786509 IBJ786441:IBO786509 ILF786441:ILK786509 IVB786441:IVG786509 JEX786441:JFC786509 JOT786441:JOY786509 JYP786441:JYU786509 KIL786441:KIQ786509 KSH786441:KSM786509 LCD786441:LCI786509 LLZ786441:LME786509 LVV786441:LWA786509 MFR786441:MFW786509 MPN786441:MPS786509 MZJ786441:MZO786509 NJF786441:NJK786509 NTB786441:NTG786509 OCX786441:ODC786509 OMT786441:OMY786509 OWP786441:OWU786509 PGL786441:PGQ786509 PQH786441:PQM786509 QAD786441:QAI786509 QJZ786441:QKE786509 QTV786441:QUA786509 RDR786441:RDW786509 RNN786441:RNS786509 RXJ786441:RXO786509 SHF786441:SHK786509 SRB786441:SRG786509 TAX786441:TBC786509 TKT786441:TKY786509 TUP786441:TUU786509 UEL786441:UEQ786509 UOH786441:UOM786509 UYD786441:UYI786509 VHZ786441:VIE786509 VRV786441:VSA786509 WBR786441:WBW786509 WLN786441:WLS786509 WVJ786441:WVO786509 B851977:G852045 IX851977:JC852045 ST851977:SY852045 ACP851977:ACU852045 AML851977:AMQ852045 AWH851977:AWM852045 BGD851977:BGI852045 BPZ851977:BQE852045 BZV851977:CAA852045 CJR851977:CJW852045 CTN851977:CTS852045 DDJ851977:DDO852045 DNF851977:DNK852045 DXB851977:DXG852045 EGX851977:EHC852045 EQT851977:EQY852045 FAP851977:FAU852045 FKL851977:FKQ852045 FUH851977:FUM852045 GED851977:GEI852045 GNZ851977:GOE852045 GXV851977:GYA852045 HHR851977:HHW852045 HRN851977:HRS852045 IBJ851977:IBO852045 ILF851977:ILK852045 IVB851977:IVG852045 JEX851977:JFC852045 JOT851977:JOY852045 JYP851977:JYU852045 KIL851977:KIQ852045 KSH851977:KSM852045 LCD851977:LCI852045 LLZ851977:LME852045 LVV851977:LWA852045 MFR851977:MFW852045 MPN851977:MPS852045 MZJ851977:MZO852045 NJF851977:NJK852045 NTB851977:NTG852045 OCX851977:ODC852045 OMT851977:OMY852045 OWP851977:OWU852045 PGL851977:PGQ852045 PQH851977:PQM852045 QAD851977:QAI852045 QJZ851977:QKE852045 QTV851977:QUA852045 RDR851977:RDW852045 RNN851977:RNS852045 RXJ851977:RXO852045 SHF851977:SHK852045 SRB851977:SRG852045 TAX851977:TBC852045 TKT851977:TKY852045 TUP851977:TUU852045 UEL851977:UEQ852045 UOH851977:UOM852045 UYD851977:UYI852045 VHZ851977:VIE852045 VRV851977:VSA852045 WBR851977:WBW852045 WLN851977:WLS852045 WVJ851977:WVO852045 B917513:G917581 IX917513:JC917581 ST917513:SY917581 ACP917513:ACU917581 AML917513:AMQ917581 AWH917513:AWM917581 BGD917513:BGI917581 BPZ917513:BQE917581 BZV917513:CAA917581 CJR917513:CJW917581 CTN917513:CTS917581 DDJ917513:DDO917581 DNF917513:DNK917581 DXB917513:DXG917581 EGX917513:EHC917581 EQT917513:EQY917581 FAP917513:FAU917581 FKL917513:FKQ917581 FUH917513:FUM917581 GED917513:GEI917581 GNZ917513:GOE917581 GXV917513:GYA917581 HHR917513:HHW917581 HRN917513:HRS917581 IBJ917513:IBO917581 ILF917513:ILK917581 IVB917513:IVG917581 JEX917513:JFC917581 JOT917513:JOY917581 JYP917513:JYU917581 KIL917513:KIQ917581 KSH917513:KSM917581 LCD917513:LCI917581 LLZ917513:LME917581 LVV917513:LWA917581 MFR917513:MFW917581 MPN917513:MPS917581 MZJ917513:MZO917581 NJF917513:NJK917581 NTB917513:NTG917581 OCX917513:ODC917581 OMT917513:OMY917581 OWP917513:OWU917581 PGL917513:PGQ917581 PQH917513:PQM917581 QAD917513:QAI917581 QJZ917513:QKE917581 QTV917513:QUA917581 RDR917513:RDW917581 RNN917513:RNS917581 RXJ917513:RXO917581 SHF917513:SHK917581 SRB917513:SRG917581 TAX917513:TBC917581 TKT917513:TKY917581 TUP917513:TUU917581 UEL917513:UEQ917581 UOH917513:UOM917581 UYD917513:UYI917581 VHZ917513:VIE917581 VRV917513:VSA917581 WBR917513:WBW917581 WLN917513:WLS917581 WVJ917513:WVO917581 B983049:G983117 IX983049:JC983117 ST983049:SY983117 ACP983049:ACU983117 AML983049:AMQ983117 AWH983049:AWM983117 BGD983049:BGI983117 BPZ983049:BQE983117 BZV983049:CAA983117 CJR983049:CJW983117 CTN983049:CTS983117 DDJ983049:DDO983117 DNF983049:DNK983117 DXB983049:DXG983117 EGX983049:EHC983117 EQT983049:EQY983117 FAP983049:FAU983117 FKL983049:FKQ983117 FUH983049:FUM983117 GED983049:GEI983117 GNZ983049:GOE983117 GXV983049:GYA983117 HHR983049:HHW983117 HRN983049:HRS983117 IBJ983049:IBO983117 ILF983049:ILK983117 IVB983049:IVG983117 JEX983049:JFC983117 JOT983049:JOY983117 JYP983049:JYU983117 KIL983049:KIQ983117 KSH983049:KSM983117 LCD983049:LCI983117 LLZ983049:LME983117 LVV983049:LWA983117 MFR983049:MFW983117 MPN983049:MPS983117 MZJ983049:MZO983117 NJF983049:NJK983117 NTB983049:NTG983117 OCX983049:ODC983117 OMT983049:OMY983117 OWP983049:OWU983117 PGL983049:PGQ983117 PQH983049:PQM983117 QAD983049:QAI983117 QJZ983049:QKE983117 QTV983049:QUA983117 RDR983049:RDW983117 RNN983049:RNS983117 RXJ983049:RXO983117 SHF983049:SHK983117 SRB983049:SRG983117 TAX983049:TBC983117 TKT983049:TKY983117 TUP983049:TUU983117 UEL983049:UEQ983117 UOH983049:UOM983117 UYD983049:UYI983117 VHZ983049:VIE983117 VRV983049:VSA983117 WBR983049:WBW983117 WLN983049:WLS983117 WVJ983049:WVO983117">
      <formula1>-1.79769313486231E+100</formula1>
      <formula2>1.79769313486231E+100</formula2>
    </dataValidation>
  </dataValidations>
  <pageMargins left="0.70866141732283472" right="0.31496062992125984" top="0.55118110236220474" bottom="0.35433070866141736" header="0.31496062992125984" footer="0.31496062992125984"/>
  <pageSetup scale="48" fitToHeight="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6"/>
  <sheetViews>
    <sheetView zoomScale="80" zoomScaleNormal="80" workbookViewId="0">
      <selection activeCell="A5" sqref="A5:G5"/>
    </sheetView>
  </sheetViews>
  <sheetFormatPr baseColWidth="10" defaultColWidth="0.7109375" defaultRowHeight="15" zeroHeight="1" x14ac:dyDescent="0.25"/>
  <cols>
    <col min="1" max="1" width="111.85546875" customWidth="1"/>
    <col min="2" max="6" width="20.7109375" customWidth="1"/>
    <col min="7" max="7" width="17.5703125" customWidth="1"/>
    <col min="8" max="8" width="0" hidden="1" customWidth="1"/>
    <col min="9" max="255" width="11.42578125" hidden="1" customWidth="1"/>
    <col min="257" max="257" width="111.85546875" customWidth="1"/>
    <col min="258" max="262" width="20.7109375" customWidth="1"/>
    <col min="263" max="263" width="17.5703125" customWidth="1"/>
    <col min="264" max="511" width="0" hidden="1" customWidth="1"/>
    <col min="513" max="513" width="111.85546875" customWidth="1"/>
    <col min="514" max="518" width="20.7109375" customWidth="1"/>
    <col min="519" max="519" width="17.5703125" customWidth="1"/>
    <col min="520" max="767" width="0" hidden="1" customWidth="1"/>
    <col min="769" max="769" width="111.85546875" customWidth="1"/>
    <col min="770" max="774" width="20.7109375" customWidth="1"/>
    <col min="775" max="775" width="17.5703125" customWidth="1"/>
    <col min="776" max="1023" width="0" hidden="1" customWidth="1"/>
    <col min="1025" max="1025" width="111.85546875" customWidth="1"/>
    <col min="1026" max="1030" width="20.7109375" customWidth="1"/>
    <col min="1031" max="1031" width="17.5703125" customWidth="1"/>
    <col min="1032" max="1279" width="0" hidden="1" customWidth="1"/>
    <col min="1281" max="1281" width="111.85546875" customWidth="1"/>
    <col min="1282" max="1286" width="20.7109375" customWidth="1"/>
    <col min="1287" max="1287" width="17.5703125" customWidth="1"/>
    <col min="1288" max="1535" width="0" hidden="1" customWidth="1"/>
    <col min="1537" max="1537" width="111.85546875" customWidth="1"/>
    <col min="1538" max="1542" width="20.7109375" customWidth="1"/>
    <col min="1543" max="1543" width="17.5703125" customWidth="1"/>
    <col min="1544" max="1791" width="0" hidden="1" customWidth="1"/>
    <col min="1793" max="1793" width="111.85546875" customWidth="1"/>
    <col min="1794" max="1798" width="20.7109375" customWidth="1"/>
    <col min="1799" max="1799" width="17.5703125" customWidth="1"/>
    <col min="1800" max="2047" width="0" hidden="1" customWidth="1"/>
    <col min="2049" max="2049" width="111.85546875" customWidth="1"/>
    <col min="2050" max="2054" width="20.7109375" customWidth="1"/>
    <col min="2055" max="2055" width="17.5703125" customWidth="1"/>
    <col min="2056" max="2303" width="0" hidden="1" customWidth="1"/>
    <col min="2305" max="2305" width="111.85546875" customWidth="1"/>
    <col min="2306" max="2310" width="20.7109375" customWidth="1"/>
    <col min="2311" max="2311" width="17.5703125" customWidth="1"/>
    <col min="2312" max="2559" width="0" hidden="1" customWidth="1"/>
    <col min="2561" max="2561" width="111.85546875" customWidth="1"/>
    <col min="2562" max="2566" width="20.7109375" customWidth="1"/>
    <col min="2567" max="2567" width="17.5703125" customWidth="1"/>
    <col min="2568" max="2815" width="0" hidden="1" customWidth="1"/>
    <col min="2817" max="2817" width="111.85546875" customWidth="1"/>
    <col min="2818" max="2822" width="20.7109375" customWidth="1"/>
    <col min="2823" max="2823" width="17.5703125" customWidth="1"/>
    <col min="2824" max="3071" width="0" hidden="1" customWidth="1"/>
    <col min="3073" max="3073" width="111.85546875" customWidth="1"/>
    <col min="3074" max="3078" width="20.7109375" customWidth="1"/>
    <col min="3079" max="3079" width="17.5703125" customWidth="1"/>
    <col min="3080" max="3327" width="0" hidden="1" customWidth="1"/>
    <col min="3329" max="3329" width="111.85546875" customWidth="1"/>
    <col min="3330" max="3334" width="20.7109375" customWidth="1"/>
    <col min="3335" max="3335" width="17.5703125" customWidth="1"/>
    <col min="3336" max="3583" width="0" hidden="1" customWidth="1"/>
    <col min="3585" max="3585" width="111.85546875" customWidth="1"/>
    <col min="3586" max="3590" width="20.7109375" customWidth="1"/>
    <col min="3591" max="3591" width="17.5703125" customWidth="1"/>
    <col min="3592" max="3839" width="0" hidden="1" customWidth="1"/>
    <col min="3841" max="3841" width="111.85546875" customWidth="1"/>
    <col min="3842" max="3846" width="20.7109375" customWidth="1"/>
    <col min="3847" max="3847" width="17.5703125" customWidth="1"/>
    <col min="3848" max="4095" width="0" hidden="1" customWidth="1"/>
    <col min="4097" max="4097" width="111.85546875" customWidth="1"/>
    <col min="4098" max="4102" width="20.7109375" customWidth="1"/>
    <col min="4103" max="4103" width="17.5703125" customWidth="1"/>
    <col min="4104" max="4351" width="0" hidden="1" customWidth="1"/>
    <col min="4353" max="4353" width="111.85546875" customWidth="1"/>
    <col min="4354" max="4358" width="20.7109375" customWidth="1"/>
    <col min="4359" max="4359" width="17.5703125" customWidth="1"/>
    <col min="4360" max="4607" width="0" hidden="1" customWidth="1"/>
    <col min="4609" max="4609" width="111.85546875" customWidth="1"/>
    <col min="4610" max="4614" width="20.7109375" customWidth="1"/>
    <col min="4615" max="4615" width="17.5703125" customWidth="1"/>
    <col min="4616" max="4863" width="0" hidden="1" customWidth="1"/>
    <col min="4865" max="4865" width="111.85546875" customWidth="1"/>
    <col min="4866" max="4870" width="20.7109375" customWidth="1"/>
    <col min="4871" max="4871" width="17.5703125" customWidth="1"/>
    <col min="4872" max="5119" width="0" hidden="1" customWidth="1"/>
    <col min="5121" max="5121" width="111.85546875" customWidth="1"/>
    <col min="5122" max="5126" width="20.7109375" customWidth="1"/>
    <col min="5127" max="5127" width="17.5703125" customWidth="1"/>
    <col min="5128" max="5375" width="0" hidden="1" customWidth="1"/>
    <col min="5377" max="5377" width="111.85546875" customWidth="1"/>
    <col min="5378" max="5382" width="20.7109375" customWidth="1"/>
    <col min="5383" max="5383" width="17.5703125" customWidth="1"/>
    <col min="5384" max="5631" width="0" hidden="1" customWidth="1"/>
    <col min="5633" max="5633" width="111.85546875" customWidth="1"/>
    <col min="5634" max="5638" width="20.7109375" customWidth="1"/>
    <col min="5639" max="5639" width="17.5703125" customWidth="1"/>
    <col min="5640" max="5887" width="0" hidden="1" customWidth="1"/>
    <col min="5889" max="5889" width="111.85546875" customWidth="1"/>
    <col min="5890" max="5894" width="20.7109375" customWidth="1"/>
    <col min="5895" max="5895" width="17.5703125" customWidth="1"/>
    <col min="5896" max="6143" width="0" hidden="1" customWidth="1"/>
    <col min="6145" max="6145" width="111.85546875" customWidth="1"/>
    <col min="6146" max="6150" width="20.7109375" customWidth="1"/>
    <col min="6151" max="6151" width="17.5703125" customWidth="1"/>
    <col min="6152" max="6399" width="0" hidden="1" customWidth="1"/>
    <col min="6401" max="6401" width="111.85546875" customWidth="1"/>
    <col min="6402" max="6406" width="20.7109375" customWidth="1"/>
    <col min="6407" max="6407" width="17.5703125" customWidth="1"/>
    <col min="6408" max="6655" width="0" hidden="1" customWidth="1"/>
    <col min="6657" max="6657" width="111.85546875" customWidth="1"/>
    <col min="6658" max="6662" width="20.7109375" customWidth="1"/>
    <col min="6663" max="6663" width="17.5703125" customWidth="1"/>
    <col min="6664" max="6911" width="0" hidden="1" customWidth="1"/>
    <col min="6913" max="6913" width="111.85546875" customWidth="1"/>
    <col min="6914" max="6918" width="20.7109375" customWidth="1"/>
    <col min="6919" max="6919" width="17.5703125" customWidth="1"/>
    <col min="6920" max="7167" width="0" hidden="1" customWidth="1"/>
    <col min="7169" max="7169" width="111.85546875" customWidth="1"/>
    <col min="7170" max="7174" width="20.7109375" customWidth="1"/>
    <col min="7175" max="7175" width="17.5703125" customWidth="1"/>
    <col min="7176" max="7423" width="0" hidden="1" customWidth="1"/>
    <col min="7425" max="7425" width="111.85546875" customWidth="1"/>
    <col min="7426" max="7430" width="20.7109375" customWidth="1"/>
    <col min="7431" max="7431" width="17.5703125" customWidth="1"/>
    <col min="7432" max="7679" width="0" hidden="1" customWidth="1"/>
    <col min="7681" max="7681" width="111.85546875" customWidth="1"/>
    <col min="7682" max="7686" width="20.7109375" customWidth="1"/>
    <col min="7687" max="7687" width="17.5703125" customWidth="1"/>
    <col min="7688" max="7935" width="0" hidden="1" customWidth="1"/>
    <col min="7937" max="7937" width="111.85546875" customWidth="1"/>
    <col min="7938" max="7942" width="20.7109375" customWidth="1"/>
    <col min="7943" max="7943" width="17.5703125" customWidth="1"/>
    <col min="7944" max="8191" width="0" hidden="1" customWidth="1"/>
    <col min="8193" max="8193" width="111.85546875" customWidth="1"/>
    <col min="8194" max="8198" width="20.7109375" customWidth="1"/>
    <col min="8199" max="8199" width="17.5703125" customWidth="1"/>
    <col min="8200" max="8447" width="0" hidden="1" customWidth="1"/>
    <col min="8449" max="8449" width="111.85546875" customWidth="1"/>
    <col min="8450" max="8454" width="20.7109375" customWidth="1"/>
    <col min="8455" max="8455" width="17.5703125" customWidth="1"/>
    <col min="8456" max="8703" width="0" hidden="1" customWidth="1"/>
    <col min="8705" max="8705" width="111.85546875" customWidth="1"/>
    <col min="8706" max="8710" width="20.7109375" customWidth="1"/>
    <col min="8711" max="8711" width="17.5703125" customWidth="1"/>
    <col min="8712" max="8959" width="0" hidden="1" customWidth="1"/>
    <col min="8961" max="8961" width="111.85546875" customWidth="1"/>
    <col min="8962" max="8966" width="20.7109375" customWidth="1"/>
    <col min="8967" max="8967" width="17.5703125" customWidth="1"/>
    <col min="8968" max="9215" width="0" hidden="1" customWidth="1"/>
    <col min="9217" max="9217" width="111.85546875" customWidth="1"/>
    <col min="9218" max="9222" width="20.7109375" customWidth="1"/>
    <col min="9223" max="9223" width="17.5703125" customWidth="1"/>
    <col min="9224" max="9471" width="0" hidden="1" customWidth="1"/>
    <col min="9473" max="9473" width="111.85546875" customWidth="1"/>
    <col min="9474" max="9478" width="20.7109375" customWidth="1"/>
    <col min="9479" max="9479" width="17.5703125" customWidth="1"/>
    <col min="9480" max="9727" width="0" hidden="1" customWidth="1"/>
    <col min="9729" max="9729" width="111.85546875" customWidth="1"/>
    <col min="9730" max="9734" width="20.7109375" customWidth="1"/>
    <col min="9735" max="9735" width="17.5703125" customWidth="1"/>
    <col min="9736" max="9983" width="0" hidden="1" customWidth="1"/>
    <col min="9985" max="9985" width="111.85546875" customWidth="1"/>
    <col min="9986" max="9990" width="20.7109375" customWidth="1"/>
    <col min="9991" max="9991" width="17.5703125" customWidth="1"/>
    <col min="9992" max="10239" width="0" hidden="1" customWidth="1"/>
    <col min="10241" max="10241" width="111.85546875" customWidth="1"/>
    <col min="10242" max="10246" width="20.7109375" customWidth="1"/>
    <col min="10247" max="10247" width="17.5703125" customWidth="1"/>
    <col min="10248" max="10495" width="0" hidden="1" customWidth="1"/>
    <col min="10497" max="10497" width="111.85546875" customWidth="1"/>
    <col min="10498" max="10502" width="20.7109375" customWidth="1"/>
    <col min="10503" max="10503" width="17.5703125" customWidth="1"/>
    <col min="10504" max="10751" width="0" hidden="1" customWidth="1"/>
    <col min="10753" max="10753" width="111.85546875" customWidth="1"/>
    <col min="10754" max="10758" width="20.7109375" customWidth="1"/>
    <col min="10759" max="10759" width="17.5703125" customWidth="1"/>
    <col min="10760" max="11007" width="0" hidden="1" customWidth="1"/>
    <col min="11009" max="11009" width="111.85546875" customWidth="1"/>
    <col min="11010" max="11014" width="20.7109375" customWidth="1"/>
    <col min="11015" max="11015" width="17.5703125" customWidth="1"/>
    <col min="11016" max="11263" width="0" hidden="1" customWidth="1"/>
    <col min="11265" max="11265" width="111.85546875" customWidth="1"/>
    <col min="11266" max="11270" width="20.7109375" customWidth="1"/>
    <col min="11271" max="11271" width="17.5703125" customWidth="1"/>
    <col min="11272" max="11519" width="0" hidden="1" customWidth="1"/>
    <col min="11521" max="11521" width="111.85546875" customWidth="1"/>
    <col min="11522" max="11526" width="20.7109375" customWidth="1"/>
    <col min="11527" max="11527" width="17.5703125" customWidth="1"/>
    <col min="11528" max="11775" width="0" hidden="1" customWidth="1"/>
    <col min="11777" max="11777" width="111.85546875" customWidth="1"/>
    <col min="11778" max="11782" width="20.7109375" customWidth="1"/>
    <col min="11783" max="11783" width="17.5703125" customWidth="1"/>
    <col min="11784" max="12031" width="0" hidden="1" customWidth="1"/>
    <col min="12033" max="12033" width="111.85546875" customWidth="1"/>
    <col min="12034" max="12038" width="20.7109375" customWidth="1"/>
    <col min="12039" max="12039" width="17.5703125" customWidth="1"/>
    <col min="12040" max="12287" width="0" hidden="1" customWidth="1"/>
    <col min="12289" max="12289" width="111.85546875" customWidth="1"/>
    <col min="12290" max="12294" width="20.7109375" customWidth="1"/>
    <col min="12295" max="12295" width="17.5703125" customWidth="1"/>
    <col min="12296" max="12543" width="0" hidden="1" customWidth="1"/>
    <col min="12545" max="12545" width="111.85546875" customWidth="1"/>
    <col min="12546" max="12550" width="20.7109375" customWidth="1"/>
    <col min="12551" max="12551" width="17.5703125" customWidth="1"/>
    <col min="12552" max="12799" width="0" hidden="1" customWidth="1"/>
    <col min="12801" max="12801" width="111.85546875" customWidth="1"/>
    <col min="12802" max="12806" width="20.7109375" customWidth="1"/>
    <col min="12807" max="12807" width="17.5703125" customWidth="1"/>
    <col min="12808" max="13055" width="0" hidden="1" customWidth="1"/>
    <col min="13057" max="13057" width="111.85546875" customWidth="1"/>
    <col min="13058" max="13062" width="20.7109375" customWidth="1"/>
    <col min="13063" max="13063" width="17.5703125" customWidth="1"/>
    <col min="13064" max="13311" width="0" hidden="1" customWidth="1"/>
    <col min="13313" max="13313" width="111.85546875" customWidth="1"/>
    <col min="13314" max="13318" width="20.7109375" customWidth="1"/>
    <col min="13319" max="13319" width="17.5703125" customWidth="1"/>
    <col min="13320" max="13567" width="0" hidden="1" customWidth="1"/>
    <col min="13569" max="13569" width="111.85546875" customWidth="1"/>
    <col min="13570" max="13574" width="20.7109375" customWidth="1"/>
    <col min="13575" max="13575" width="17.5703125" customWidth="1"/>
    <col min="13576" max="13823" width="0" hidden="1" customWidth="1"/>
    <col min="13825" max="13825" width="111.85546875" customWidth="1"/>
    <col min="13826" max="13830" width="20.7109375" customWidth="1"/>
    <col min="13831" max="13831" width="17.5703125" customWidth="1"/>
    <col min="13832" max="14079" width="0" hidden="1" customWidth="1"/>
    <col min="14081" max="14081" width="111.85546875" customWidth="1"/>
    <col min="14082" max="14086" width="20.7109375" customWidth="1"/>
    <col min="14087" max="14087" width="17.5703125" customWidth="1"/>
    <col min="14088" max="14335" width="0" hidden="1" customWidth="1"/>
    <col min="14337" max="14337" width="111.85546875" customWidth="1"/>
    <col min="14338" max="14342" width="20.7109375" customWidth="1"/>
    <col min="14343" max="14343" width="17.5703125" customWidth="1"/>
    <col min="14344" max="14591" width="0" hidden="1" customWidth="1"/>
    <col min="14593" max="14593" width="111.85546875" customWidth="1"/>
    <col min="14594" max="14598" width="20.7109375" customWidth="1"/>
    <col min="14599" max="14599" width="17.5703125" customWidth="1"/>
    <col min="14600" max="14847" width="0" hidden="1" customWidth="1"/>
    <col min="14849" max="14849" width="111.85546875" customWidth="1"/>
    <col min="14850" max="14854" width="20.7109375" customWidth="1"/>
    <col min="14855" max="14855" width="17.5703125" customWidth="1"/>
    <col min="14856" max="15103" width="0" hidden="1" customWidth="1"/>
    <col min="15105" max="15105" width="111.85546875" customWidth="1"/>
    <col min="15106" max="15110" width="20.7109375" customWidth="1"/>
    <col min="15111" max="15111" width="17.5703125" customWidth="1"/>
    <col min="15112" max="15359" width="0" hidden="1" customWidth="1"/>
    <col min="15361" max="15361" width="111.85546875" customWidth="1"/>
    <col min="15362" max="15366" width="20.7109375" customWidth="1"/>
    <col min="15367" max="15367" width="17.5703125" customWidth="1"/>
    <col min="15368" max="15615" width="0" hidden="1" customWidth="1"/>
    <col min="15617" max="15617" width="111.85546875" customWidth="1"/>
    <col min="15618" max="15622" width="20.7109375" customWidth="1"/>
    <col min="15623" max="15623" width="17.5703125" customWidth="1"/>
    <col min="15624" max="15871" width="0" hidden="1" customWidth="1"/>
    <col min="15873" max="15873" width="111.85546875" customWidth="1"/>
    <col min="15874" max="15878" width="20.7109375" customWidth="1"/>
    <col min="15879" max="15879" width="17.5703125" customWidth="1"/>
    <col min="15880" max="16127" width="0" hidden="1" customWidth="1"/>
    <col min="16129" max="16129" width="111.85546875" customWidth="1"/>
    <col min="16130" max="16134" width="20.7109375" customWidth="1"/>
    <col min="16135" max="16135" width="17.5703125" customWidth="1"/>
    <col min="16136" max="16383" width="0" hidden="1" customWidth="1"/>
  </cols>
  <sheetData>
    <row r="1" spans="1:7" ht="21" x14ac:dyDescent="0.25">
      <c r="A1" s="196" t="s">
        <v>114</v>
      </c>
      <c r="B1" s="193"/>
      <c r="C1" s="193"/>
      <c r="D1" s="193"/>
      <c r="E1" s="193"/>
      <c r="F1" s="193"/>
      <c r="G1" s="193"/>
    </row>
    <row r="2" spans="1:7" x14ac:dyDescent="0.25">
      <c r="A2" s="174" t="s">
        <v>115</v>
      </c>
      <c r="B2" s="175"/>
      <c r="C2" s="175"/>
      <c r="D2" s="175"/>
      <c r="E2" s="175"/>
      <c r="F2" s="175"/>
      <c r="G2" s="176"/>
    </row>
    <row r="3" spans="1:7" x14ac:dyDescent="0.25">
      <c r="A3" s="180" t="s">
        <v>116</v>
      </c>
      <c r="B3" s="181"/>
      <c r="C3" s="181"/>
      <c r="D3" s="181"/>
      <c r="E3" s="181"/>
      <c r="F3" s="181"/>
      <c r="G3" s="182"/>
    </row>
    <row r="4" spans="1:7" x14ac:dyDescent="0.25">
      <c r="A4" s="180" t="s">
        <v>117</v>
      </c>
      <c r="B4" s="181"/>
      <c r="C4" s="181"/>
      <c r="D4" s="181"/>
      <c r="E4" s="181"/>
      <c r="F4" s="181"/>
      <c r="G4" s="182"/>
    </row>
    <row r="5" spans="1:7" x14ac:dyDescent="0.25">
      <c r="A5" s="180" t="s">
        <v>118</v>
      </c>
      <c r="B5" s="181"/>
      <c r="C5" s="181"/>
      <c r="D5" s="181"/>
      <c r="E5" s="181"/>
      <c r="F5" s="181"/>
      <c r="G5" s="182"/>
    </row>
    <row r="6" spans="1:7" x14ac:dyDescent="0.25">
      <c r="A6" s="183" t="s">
        <v>119</v>
      </c>
      <c r="B6" s="184"/>
      <c r="C6" s="184"/>
      <c r="D6" s="184"/>
      <c r="E6" s="184"/>
      <c r="F6" s="184"/>
      <c r="G6" s="185"/>
    </row>
    <row r="7" spans="1:7" x14ac:dyDescent="0.25">
      <c r="A7" s="190" t="s">
        <v>120</v>
      </c>
      <c r="B7" s="194" t="s">
        <v>121</v>
      </c>
      <c r="C7" s="194"/>
      <c r="D7" s="194"/>
      <c r="E7" s="194"/>
      <c r="F7" s="194"/>
      <c r="G7" s="194" t="s">
        <v>122</v>
      </c>
    </row>
    <row r="8" spans="1:7" ht="30" x14ac:dyDescent="0.25">
      <c r="A8" s="191"/>
      <c r="B8" s="47" t="s">
        <v>123</v>
      </c>
      <c r="C8" s="48" t="s">
        <v>124</v>
      </c>
      <c r="D8" s="48" t="s">
        <v>125</v>
      </c>
      <c r="E8" s="48" t="s">
        <v>28</v>
      </c>
      <c r="F8" s="48" t="s">
        <v>126</v>
      </c>
      <c r="G8" s="200"/>
    </row>
    <row r="9" spans="1:7" x14ac:dyDescent="0.25">
      <c r="A9" s="49" t="s">
        <v>127</v>
      </c>
      <c r="B9" s="50">
        <f t="shared" ref="B9:G9" si="0">SUM(B10,B11,B12,B15,B16,B19)</f>
        <v>2793559320</v>
      </c>
      <c r="C9" s="50">
        <f t="shared" si="0"/>
        <v>9523227.6800004654</v>
      </c>
      <c r="D9" s="50">
        <f t="shared" si="0"/>
        <v>2803082547.6800003</v>
      </c>
      <c r="E9" s="50">
        <f t="shared" si="0"/>
        <v>2639880708.3300161</v>
      </c>
      <c r="F9" s="50">
        <f t="shared" si="0"/>
        <v>2628148096.3300018</v>
      </c>
      <c r="G9" s="50">
        <f t="shared" si="0"/>
        <v>163201839.34998429</v>
      </c>
    </row>
    <row r="10" spans="1:7" x14ac:dyDescent="0.25">
      <c r="A10" s="51" t="s">
        <v>128</v>
      </c>
      <c r="B10" s="52">
        <v>1795537030</v>
      </c>
      <c r="C10" s="52">
        <v>-12363485.939999642</v>
      </c>
      <c r="D10" s="52">
        <v>1783173544.0600002</v>
      </c>
      <c r="E10" s="52">
        <v>1673798455.4100142</v>
      </c>
      <c r="F10" s="52">
        <v>1666602547.4800012</v>
      </c>
      <c r="G10" s="52">
        <f>D10-E10</f>
        <v>109375088.64998603</v>
      </c>
    </row>
    <row r="11" spans="1:7" x14ac:dyDescent="0.25">
      <c r="A11" s="51" t="s">
        <v>129</v>
      </c>
      <c r="B11" s="52">
        <v>104854187</v>
      </c>
      <c r="C11" s="52">
        <v>-2182773.6399999857</v>
      </c>
      <c r="D11" s="52">
        <v>102671413.35999994</v>
      </c>
      <c r="E11" s="52">
        <v>95430960.709999993</v>
      </c>
      <c r="F11" s="52">
        <v>95022677.360000074</v>
      </c>
      <c r="G11" s="52">
        <f>D11-E11</f>
        <v>7240452.6499999464</v>
      </c>
    </row>
    <row r="12" spans="1:7" x14ac:dyDescent="0.25">
      <c r="A12" s="51" t="s">
        <v>130</v>
      </c>
      <c r="B12" s="52">
        <f t="shared" ref="B12:G12" si="1">B13+B14</f>
        <v>268919423</v>
      </c>
      <c r="C12" s="52">
        <f t="shared" si="1"/>
        <v>18199764.679999996</v>
      </c>
      <c r="D12" s="52">
        <f t="shared" ref="D12:D18" si="2">+B12+C12</f>
        <v>287119187.68000001</v>
      </c>
      <c r="E12" s="52">
        <f t="shared" si="1"/>
        <v>271421766.80000007</v>
      </c>
      <c r="F12" s="52">
        <f t="shared" si="1"/>
        <v>270235587.53999996</v>
      </c>
      <c r="G12" s="52">
        <f t="shared" si="1"/>
        <v>15697420.88000001</v>
      </c>
    </row>
    <row r="13" spans="1:7" x14ac:dyDescent="0.25">
      <c r="A13" s="53" t="s">
        <v>131</v>
      </c>
      <c r="B13" s="52">
        <v>47392677</v>
      </c>
      <c r="C13" s="52">
        <v>780937.74999999977</v>
      </c>
      <c r="D13" s="52">
        <v>48173614.750000007</v>
      </c>
      <c r="E13" s="52">
        <v>44549852.519999973</v>
      </c>
      <c r="F13" s="52">
        <v>44349093.980000049</v>
      </c>
      <c r="G13" s="52">
        <f>D13-E13</f>
        <v>3623762.230000034</v>
      </c>
    </row>
    <row r="14" spans="1:7" x14ac:dyDescent="0.25">
      <c r="A14" s="53" t="s">
        <v>132</v>
      </c>
      <c r="B14" s="52">
        <v>221526746</v>
      </c>
      <c r="C14" s="52">
        <v>17418826.929999996</v>
      </c>
      <c r="D14" s="52">
        <v>238945572.93000007</v>
      </c>
      <c r="E14" s="52">
        <v>226871914.28000009</v>
      </c>
      <c r="F14" s="52">
        <v>225886493.55999994</v>
      </c>
      <c r="G14" s="52">
        <f>D14-E14</f>
        <v>12073658.649999976</v>
      </c>
    </row>
    <row r="15" spans="1:7" x14ac:dyDescent="0.25">
      <c r="A15" s="51" t="s">
        <v>133</v>
      </c>
      <c r="B15" s="52">
        <v>624248680</v>
      </c>
      <c r="C15" s="52">
        <v>4669722.5800000979</v>
      </c>
      <c r="D15" s="52">
        <v>628918402.58000028</v>
      </c>
      <c r="E15" s="52">
        <v>598029525.41000199</v>
      </c>
      <c r="F15" s="52">
        <v>595087283.95000064</v>
      </c>
      <c r="G15" s="52">
        <f>D15-E15</f>
        <v>30888877.169998288</v>
      </c>
    </row>
    <row r="16" spans="1:7" x14ac:dyDescent="0.25">
      <c r="A16" s="54" t="s">
        <v>134</v>
      </c>
      <c r="B16" s="52">
        <f t="shared" ref="B16:G16" si="3">B17+B18</f>
        <v>0</v>
      </c>
      <c r="C16" s="52">
        <f t="shared" si="3"/>
        <v>0</v>
      </c>
      <c r="D16" s="52">
        <f t="shared" si="2"/>
        <v>0</v>
      </c>
      <c r="E16" s="52">
        <f t="shared" si="3"/>
        <v>0</v>
      </c>
      <c r="F16" s="52">
        <f t="shared" si="3"/>
        <v>0</v>
      </c>
      <c r="G16" s="52">
        <f t="shared" si="3"/>
        <v>0</v>
      </c>
    </row>
    <row r="17" spans="1:8" x14ac:dyDescent="0.25">
      <c r="A17" s="53" t="s">
        <v>135</v>
      </c>
      <c r="B17" s="52">
        <v>0</v>
      </c>
      <c r="C17" s="52">
        <v>0</v>
      </c>
      <c r="D17" s="52">
        <f t="shared" si="2"/>
        <v>0</v>
      </c>
      <c r="E17" s="52">
        <v>0</v>
      </c>
      <c r="F17" s="52">
        <v>0</v>
      </c>
      <c r="G17" s="52">
        <f>D17-E17</f>
        <v>0</v>
      </c>
    </row>
    <row r="18" spans="1:8" x14ac:dyDescent="0.25">
      <c r="A18" s="53" t="s">
        <v>136</v>
      </c>
      <c r="B18" s="52">
        <v>0</v>
      </c>
      <c r="C18" s="52">
        <v>0</v>
      </c>
      <c r="D18" s="52">
        <f t="shared" si="2"/>
        <v>0</v>
      </c>
      <c r="E18" s="52">
        <v>0</v>
      </c>
      <c r="F18" s="52">
        <v>0</v>
      </c>
      <c r="G18" s="52">
        <f>D18-E18</f>
        <v>0</v>
      </c>
    </row>
    <row r="19" spans="1:8" x14ac:dyDescent="0.25">
      <c r="A19" s="51" t="s">
        <v>137</v>
      </c>
      <c r="B19" s="52">
        <v>0</v>
      </c>
      <c r="C19" s="52">
        <v>1200000</v>
      </c>
      <c r="D19" s="52">
        <v>1200000</v>
      </c>
      <c r="E19" s="52">
        <v>1200000</v>
      </c>
      <c r="F19" s="52">
        <v>1200000</v>
      </c>
      <c r="G19" s="52">
        <f>D19-E19</f>
        <v>0</v>
      </c>
    </row>
    <row r="20" spans="1:8" x14ac:dyDescent="0.25">
      <c r="A20" s="55"/>
      <c r="B20" s="56"/>
      <c r="C20" s="56"/>
      <c r="D20" s="56"/>
      <c r="E20" s="56"/>
      <c r="F20" s="56"/>
      <c r="G20" s="56"/>
    </row>
    <row r="21" spans="1:8" x14ac:dyDescent="0.25">
      <c r="A21" s="57" t="s">
        <v>138</v>
      </c>
      <c r="B21" s="50">
        <f t="shared" ref="B21:G21" si="4">SUM(B22,B23,B24,B27,B28,B31)</f>
        <v>4859790029</v>
      </c>
      <c r="C21" s="50">
        <f t="shared" si="4"/>
        <v>0</v>
      </c>
      <c r="D21" s="50">
        <f t="shared" si="4"/>
        <v>4859790029</v>
      </c>
      <c r="E21" s="50">
        <f t="shared" si="4"/>
        <v>4606178131.3899994</v>
      </c>
      <c r="F21" s="50">
        <f t="shared" si="4"/>
        <v>4606178131.3899994</v>
      </c>
      <c r="G21" s="50">
        <f t="shared" si="4"/>
        <v>253611897.61000061</v>
      </c>
      <c r="H21" s="58"/>
    </row>
    <row r="22" spans="1:8" x14ac:dyDescent="0.25">
      <c r="A22" s="51" t="s">
        <v>128</v>
      </c>
      <c r="B22" s="52">
        <v>0</v>
      </c>
      <c r="C22" s="52">
        <v>0</v>
      </c>
      <c r="D22" s="52">
        <v>0</v>
      </c>
      <c r="E22" s="52">
        <v>0</v>
      </c>
      <c r="F22" s="52">
        <v>0</v>
      </c>
      <c r="G22" s="52">
        <f>D22-E22</f>
        <v>0</v>
      </c>
      <c r="H22" s="58"/>
    </row>
    <row r="23" spans="1:8" x14ac:dyDescent="0.25">
      <c r="A23" s="51" t="s">
        <v>129</v>
      </c>
      <c r="B23" s="52">
        <v>4859790029</v>
      </c>
      <c r="C23" s="52">
        <v>0</v>
      </c>
      <c r="D23" s="52">
        <v>4859790029</v>
      </c>
      <c r="E23" s="52">
        <v>4606178131.3899994</v>
      </c>
      <c r="F23" s="52">
        <v>4606178131.3899994</v>
      </c>
      <c r="G23" s="52">
        <f>D23-E23</f>
        <v>253611897.61000061</v>
      </c>
      <c r="H23" s="58"/>
    </row>
    <row r="24" spans="1:8" x14ac:dyDescent="0.25">
      <c r="A24" s="51" t="s">
        <v>130</v>
      </c>
      <c r="B24" s="52">
        <f t="shared" ref="B24:G24" si="5">B25+B26</f>
        <v>0</v>
      </c>
      <c r="C24" s="52">
        <f t="shared" si="5"/>
        <v>0</v>
      </c>
      <c r="D24" s="52">
        <f t="shared" si="5"/>
        <v>0</v>
      </c>
      <c r="E24" s="52">
        <f t="shared" si="5"/>
        <v>0</v>
      </c>
      <c r="F24" s="52">
        <f t="shared" si="5"/>
        <v>0</v>
      </c>
      <c r="G24" s="52">
        <f t="shared" si="5"/>
        <v>0</v>
      </c>
      <c r="H24" s="58"/>
    </row>
    <row r="25" spans="1:8" x14ac:dyDescent="0.25">
      <c r="A25" s="53" t="s">
        <v>131</v>
      </c>
      <c r="B25" s="52">
        <v>0</v>
      </c>
      <c r="C25" s="52">
        <v>0</v>
      </c>
      <c r="D25" s="52">
        <v>0</v>
      </c>
      <c r="E25" s="52">
        <v>0</v>
      </c>
      <c r="F25" s="52">
        <v>0</v>
      </c>
      <c r="G25" s="52">
        <f>D25-E25</f>
        <v>0</v>
      </c>
      <c r="H25" s="58"/>
    </row>
    <row r="26" spans="1:8" x14ac:dyDescent="0.25">
      <c r="A26" s="53" t="s">
        <v>132</v>
      </c>
      <c r="B26" s="52">
        <v>0</v>
      </c>
      <c r="C26" s="52">
        <v>0</v>
      </c>
      <c r="D26" s="52">
        <v>0</v>
      </c>
      <c r="E26" s="52">
        <v>0</v>
      </c>
      <c r="F26" s="52">
        <v>0</v>
      </c>
      <c r="G26" s="52">
        <f>D26-E26</f>
        <v>0</v>
      </c>
      <c r="H26" s="58"/>
    </row>
    <row r="27" spans="1:8" x14ac:dyDescent="0.25">
      <c r="A27" s="51" t="s">
        <v>133</v>
      </c>
      <c r="B27" s="52">
        <v>0</v>
      </c>
      <c r="C27" s="52">
        <v>0</v>
      </c>
      <c r="D27" s="52">
        <v>0</v>
      </c>
      <c r="E27" s="52">
        <v>0</v>
      </c>
      <c r="F27" s="52">
        <v>0</v>
      </c>
      <c r="G27" s="52">
        <f>D27-E27</f>
        <v>0</v>
      </c>
      <c r="H27" s="58"/>
    </row>
    <row r="28" spans="1:8" x14ac:dyDescent="0.25">
      <c r="A28" s="54" t="s">
        <v>134</v>
      </c>
      <c r="B28" s="52">
        <f t="shared" ref="B28:G28" si="6">B29+B30</f>
        <v>0</v>
      </c>
      <c r="C28" s="52">
        <f t="shared" si="6"/>
        <v>0</v>
      </c>
      <c r="D28" s="52">
        <f t="shared" si="6"/>
        <v>0</v>
      </c>
      <c r="E28" s="52">
        <f t="shared" si="6"/>
        <v>0</v>
      </c>
      <c r="F28" s="52">
        <f t="shared" si="6"/>
        <v>0</v>
      </c>
      <c r="G28" s="52">
        <f t="shared" si="6"/>
        <v>0</v>
      </c>
      <c r="H28" s="58"/>
    </row>
    <row r="29" spans="1:8" x14ac:dyDescent="0.25">
      <c r="A29" s="53" t="s">
        <v>135</v>
      </c>
      <c r="B29" s="52">
        <v>0</v>
      </c>
      <c r="C29" s="52">
        <v>0</v>
      </c>
      <c r="D29" s="52">
        <v>0</v>
      </c>
      <c r="E29" s="52">
        <v>0</v>
      </c>
      <c r="F29" s="52">
        <v>0</v>
      </c>
      <c r="G29" s="52">
        <f>D29-E29</f>
        <v>0</v>
      </c>
      <c r="H29" s="58"/>
    </row>
    <row r="30" spans="1:8" x14ac:dyDescent="0.25">
      <c r="A30" s="53" t="s">
        <v>136</v>
      </c>
      <c r="B30" s="52">
        <v>0</v>
      </c>
      <c r="C30" s="52">
        <v>0</v>
      </c>
      <c r="D30" s="52">
        <v>0</v>
      </c>
      <c r="E30" s="52">
        <v>0</v>
      </c>
      <c r="F30" s="52">
        <v>0</v>
      </c>
      <c r="G30" s="52">
        <f>D30-E30</f>
        <v>0</v>
      </c>
      <c r="H30" s="58"/>
    </row>
    <row r="31" spans="1:8" x14ac:dyDescent="0.25">
      <c r="A31" s="51" t="s">
        <v>137</v>
      </c>
      <c r="B31" s="52">
        <v>0</v>
      </c>
      <c r="C31" s="52">
        <v>0</v>
      </c>
      <c r="D31" s="52">
        <v>0</v>
      </c>
      <c r="E31" s="52">
        <v>0</v>
      </c>
      <c r="F31" s="52">
        <v>0</v>
      </c>
      <c r="G31" s="52">
        <f>D31-E31</f>
        <v>0</v>
      </c>
      <c r="H31" s="58"/>
    </row>
    <row r="32" spans="1:8" x14ac:dyDescent="0.25">
      <c r="A32" s="55"/>
      <c r="B32" s="56"/>
      <c r="C32" s="56"/>
      <c r="D32" s="56"/>
      <c r="E32" s="56"/>
      <c r="F32" s="56"/>
      <c r="G32" s="56"/>
    </row>
    <row r="33" spans="1:7" x14ac:dyDescent="0.25">
      <c r="A33" s="59" t="s">
        <v>139</v>
      </c>
      <c r="B33" s="50">
        <f t="shared" ref="B33:G33" si="7">B21+B9</f>
        <v>7653349349</v>
      </c>
      <c r="C33" s="50">
        <f t="shared" si="7"/>
        <v>9523227.6800004654</v>
      </c>
      <c r="D33" s="50">
        <f t="shared" si="7"/>
        <v>7662872576.6800003</v>
      </c>
      <c r="E33" s="50">
        <f t="shared" si="7"/>
        <v>7246058839.7200155</v>
      </c>
      <c r="F33" s="50">
        <f t="shared" si="7"/>
        <v>7234326227.7200012</v>
      </c>
      <c r="G33" s="50">
        <f t="shared" si="7"/>
        <v>416813736.9599849</v>
      </c>
    </row>
    <row r="34" spans="1:7" x14ac:dyDescent="0.25">
      <c r="A34" s="60"/>
      <c r="B34" s="61"/>
      <c r="C34" s="61"/>
      <c r="D34" s="61"/>
      <c r="E34" s="61"/>
      <c r="F34" s="61"/>
      <c r="G34" s="61"/>
    </row>
    <row r="35" spans="1:7" hidden="1" x14ac:dyDescent="0.25">
      <c r="B35" s="62"/>
      <c r="C35" s="62"/>
      <c r="D35" s="62"/>
      <c r="E35" s="62"/>
      <c r="F35" s="62"/>
      <c r="G35" s="62"/>
    </row>
    <row r="36" spans="1:7" hidden="1" x14ac:dyDescent="0.25">
      <c r="B36" s="62"/>
      <c r="C36" s="62"/>
      <c r="D36" s="62"/>
      <c r="E36" s="62"/>
      <c r="F36" s="62"/>
      <c r="G36" s="62"/>
    </row>
    <row r="37" spans="1:7" hidden="1" x14ac:dyDescent="0.25">
      <c r="B37" s="62"/>
      <c r="C37" s="62"/>
      <c r="D37" s="62"/>
      <c r="E37" s="62"/>
      <c r="F37" s="62"/>
      <c r="G37" s="62"/>
    </row>
    <row r="38" spans="1:7" hidden="1" x14ac:dyDescent="0.25">
      <c r="B38" s="62"/>
      <c r="C38" s="62"/>
      <c r="D38" s="62"/>
      <c r="E38" s="62"/>
      <c r="F38" s="62"/>
      <c r="G38" s="62"/>
    </row>
    <row r="39" spans="1:7" hidden="1" x14ac:dyDescent="0.25">
      <c r="B39" s="62"/>
      <c r="C39" s="62"/>
      <c r="D39" s="62"/>
      <c r="E39" s="62"/>
      <c r="F39" s="62"/>
      <c r="G39" s="62"/>
    </row>
    <row r="40" spans="1:7" hidden="1" x14ac:dyDescent="0.25">
      <c r="B40" s="62"/>
      <c r="C40" s="62"/>
      <c r="D40" s="62"/>
      <c r="E40" s="62"/>
      <c r="F40" s="62"/>
      <c r="G40" s="62"/>
    </row>
    <row r="41" spans="1:7" hidden="1" x14ac:dyDescent="0.25">
      <c r="B41" s="62"/>
      <c r="C41" s="62"/>
      <c r="D41" s="62"/>
      <c r="E41" s="62"/>
      <c r="F41" s="62"/>
      <c r="G41" s="62"/>
    </row>
    <row r="42" spans="1:7" hidden="1" x14ac:dyDescent="0.25">
      <c r="B42" s="62"/>
      <c r="C42" s="62"/>
      <c r="D42" s="62"/>
      <c r="E42" s="62"/>
      <c r="F42" s="62"/>
      <c r="G42" s="62"/>
    </row>
    <row r="43" spans="1:7" hidden="1" x14ac:dyDescent="0.25">
      <c r="B43" s="62"/>
      <c r="C43" s="62"/>
      <c r="D43" s="62"/>
      <c r="E43" s="62"/>
      <c r="F43" s="62"/>
      <c r="G43" s="62"/>
    </row>
    <row r="44" spans="1:7" hidden="1" x14ac:dyDescent="0.25">
      <c r="B44" s="62"/>
      <c r="C44" s="62"/>
      <c r="D44" s="62"/>
      <c r="E44" s="62"/>
      <c r="F44" s="62"/>
      <c r="G44" s="62"/>
    </row>
    <row r="45" spans="1:7" hidden="1" x14ac:dyDescent="0.25">
      <c r="B45" s="62"/>
      <c r="C45" s="62"/>
      <c r="D45" s="62"/>
      <c r="E45" s="62"/>
      <c r="F45" s="62"/>
      <c r="G45" s="62"/>
    </row>
    <row r="46" spans="1:7" x14ac:dyDescent="0.25"/>
  </sheetData>
  <mergeCells count="9">
    <mergeCell ref="A7:A8"/>
    <mergeCell ref="B7:F7"/>
    <mergeCell ref="G7:G8"/>
    <mergeCell ref="A1:G1"/>
    <mergeCell ref="A2:G2"/>
    <mergeCell ref="A3:G3"/>
    <mergeCell ref="A4:G4"/>
    <mergeCell ref="A5:G5"/>
    <mergeCell ref="A6:G6"/>
  </mergeCells>
  <dataValidations count="1">
    <dataValidation type="decimal" allowBlank="1" showInputMessage="1" showErrorMessage="1" sqref="B9:G33 IX9:JC33 ST9:SY33 ACP9:ACU33 AML9:AMQ33 AWH9:AWM33 BGD9:BGI33 BPZ9:BQE33 BZV9:CAA33 CJR9:CJW33 CTN9:CTS33 DDJ9:DDO33 DNF9:DNK33 DXB9:DXG33 EGX9:EHC33 EQT9:EQY33 FAP9:FAU33 FKL9:FKQ33 FUH9:FUM33 GED9:GEI33 GNZ9:GOE33 GXV9:GYA33 HHR9:HHW33 HRN9:HRS33 IBJ9:IBO33 ILF9:ILK33 IVB9:IVG33 JEX9:JFC33 JOT9:JOY33 JYP9:JYU33 KIL9:KIQ33 KSH9:KSM33 LCD9:LCI33 LLZ9:LME33 LVV9:LWA33 MFR9:MFW33 MPN9:MPS33 MZJ9:MZO33 NJF9:NJK33 NTB9:NTG33 OCX9:ODC33 OMT9:OMY33 OWP9:OWU33 PGL9:PGQ33 PQH9:PQM33 QAD9:QAI33 QJZ9:QKE33 QTV9:QUA33 RDR9:RDW33 RNN9:RNS33 RXJ9:RXO33 SHF9:SHK33 SRB9:SRG33 TAX9:TBC33 TKT9:TKY33 TUP9:TUU33 UEL9:UEQ33 UOH9:UOM33 UYD9:UYI33 VHZ9:VIE33 VRV9:VSA33 WBR9:WBW33 WLN9:WLS33 WVJ9:WVO33 B65545:G65569 IX65545:JC65569 ST65545:SY65569 ACP65545:ACU65569 AML65545:AMQ65569 AWH65545:AWM65569 BGD65545:BGI65569 BPZ65545:BQE65569 BZV65545:CAA65569 CJR65545:CJW65569 CTN65545:CTS65569 DDJ65545:DDO65569 DNF65545:DNK65569 DXB65545:DXG65569 EGX65545:EHC65569 EQT65545:EQY65569 FAP65545:FAU65569 FKL65545:FKQ65569 FUH65545:FUM65569 GED65545:GEI65569 GNZ65545:GOE65569 GXV65545:GYA65569 HHR65545:HHW65569 HRN65545:HRS65569 IBJ65545:IBO65569 ILF65545:ILK65569 IVB65545:IVG65569 JEX65545:JFC65569 JOT65545:JOY65569 JYP65545:JYU65569 KIL65545:KIQ65569 KSH65545:KSM65569 LCD65545:LCI65569 LLZ65545:LME65569 LVV65545:LWA65569 MFR65545:MFW65569 MPN65545:MPS65569 MZJ65545:MZO65569 NJF65545:NJK65569 NTB65545:NTG65569 OCX65545:ODC65569 OMT65545:OMY65569 OWP65545:OWU65569 PGL65545:PGQ65569 PQH65545:PQM65569 QAD65545:QAI65569 QJZ65545:QKE65569 QTV65545:QUA65569 RDR65545:RDW65569 RNN65545:RNS65569 RXJ65545:RXO65569 SHF65545:SHK65569 SRB65545:SRG65569 TAX65545:TBC65569 TKT65545:TKY65569 TUP65545:TUU65569 UEL65545:UEQ65569 UOH65545:UOM65569 UYD65545:UYI65569 VHZ65545:VIE65569 VRV65545:VSA65569 WBR65545:WBW65569 WLN65545:WLS65569 WVJ65545:WVO65569 B131081:G131105 IX131081:JC131105 ST131081:SY131105 ACP131081:ACU131105 AML131081:AMQ131105 AWH131081:AWM131105 BGD131081:BGI131105 BPZ131081:BQE131105 BZV131081:CAA131105 CJR131081:CJW131105 CTN131081:CTS131105 DDJ131081:DDO131105 DNF131081:DNK131105 DXB131081:DXG131105 EGX131081:EHC131105 EQT131081:EQY131105 FAP131081:FAU131105 FKL131081:FKQ131105 FUH131081:FUM131105 GED131081:GEI131105 GNZ131081:GOE131105 GXV131081:GYA131105 HHR131081:HHW131105 HRN131081:HRS131105 IBJ131081:IBO131105 ILF131081:ILK131105 IVB131081:IVG131105 JEX131081:JFC131105 JOT131081:JOY131105 JYP131081:JYU131105 KIL131081:KIQ131105 KSH131081:KSM131105 LCD131081:LCI131105 LLZ131081:LME131105 LVV131081:LWA131105 MFR131081:MFW131105 MPN131081:MPS131105 MZJ131081:MZO131105 NJF131081:NJK131105 NTB131081:NTG131105 OCX131081:ODC131105 OMT131081:OMY131105 OWP131081:OWU131105 PGL131081:PGQ131105 PQH131081:PQM131105 QAD131081:QAI131105 QJZ131081:QKE131105 QTV131081:QUA131105 RDR131081:RDW131105 RNN131081:RNS131105 RXJ131081:RXO131105 SHF131081:SHK131105 SRB131081:SRG131105 TAX131081:TBC131105 TKT131081:TKY131105 TUP131081:TUU131105 UEL131081:UEQ131105 UOH131081:UOM131105 UYD131081:UYI131105 VHZ131081:VIE131105 VRV131081:VSA131105 WBR131081:WBW131105 WLN131081:WLS131105 WVJ131081:WVO131105 B196617:G196641 IX196617:JC196641 ST196617:SY196641 ACP196617:ACU196641 AML196617:AMQ196641 AWH196617:AWM196641 BGD196617:BGI196641 BPZ196617:BQE196641 BZV196617:CAA196641 CJR196617:CJW196641 CTN196617:CTS196641 DDJ196617:DDO196641 DNF196617:DNK196641 DXB196617:DXG196641 EGX196617:EHC196641 EQT196617:EQY196641 FAP196617:FAU196641 FKL196617:FKQ196641 FUH196617:FUM196641 GED196617:GEI196641 GNZ196617:GOE196641 GXV196617:GYA196641 HHR196617:HHW196641 HRN196617:HRS196641 IBJ196617:IBO196641 ILF196617:ILK196641 IVB196617:IVG196641 JEX196617:JFC196641 JOT196617:JOY196641 JYP196617:JYU196641 KIL196617:KIQ196641 KSH196617:KSM196641 LCD196617:LCI196641 LLZ196617:LME196641 LVV196617:LWA196641 MFR196617:MFW196641 MPN196617:MPS196641 MZJ196617:MZO196641 NJF196617:NJK196641 NTB196617:NTG196641 OCX196617:ODC196641 OMT196617:OMY196641 OWP196617:OWU196641 PGL196617:PGQ196641 PQH196617:PQM196641 QAD196617:QAI196641 QJZ196617:QKE196641 QTV196617:QUA196641 RDR196617:RDW196641 RNN196617:RNS196641 RXJ196617:RXO196641 SHF196617:SHK196641 SRB196617:SRG196641 TAX196617:TBC196641 TKT196617:TKY196641 TUP196617:TUU196641 UEL196617:UEQ196641 UOH196617:UOM196641 UYD196617:UYI196641 VHZ196617:VIE196641 VRV196617:VSA196641 WBR196617:WBW196641 WLN196617:WLS196641 WVJ196617:WVO196641 B262153:G262177 IX262153:JC262177 ST262153:SY262177 ACP262153:ACU262177 AML262153:AMQ262177 AWH262153:AWM262177 BGD262153:BGI262177 BPZ262153:BQE262177 BZV262153:CAA262177 CJR262153:CJW262177 CTN262153:CTS262177 DDJ262153:DDO262177 DNF262153:DNK262177 DXB262153:DXG262177 EGX262153:EHC262177 EQT262153:EQY262177 FAP262153:FAU262177 FKL262153:FKQ262177 FUH262153:FUM262177 GED262153:GEI262177 GNZ262153:GOE262177 GXV262153:GYA262177 HHR262153:HHW262177 HRN262153:HRS262177 IBJ262153:IBO262177 ILF262153:ILK262177 IVB262153:IVG262177 JEX262153:JFC262177 JOT262153:JOY262177 JYP262153:JYU262177 KIL262153:KIQ262177 KSH262153:KSM262177 LCD262153:LCI262177 LLZ262153:LME262177 LVV262153:LWA262177 MFR262153:MFW262177 MPN262153:MPS262177 MZJ262153:MZO262177 NJF262153:NJK262177 NTB262153:NTG262177 OCX262153:ODC262177 OMT262153:OMY262177 OWP262153:OWU262177 PGL262153:PGQ262177 PQH262153:PQM262177 QAD262153:QAI262177 QJZ262153:QKE262177 QTV262153:QUA262177 RDR262153:RDW262177 RNN262153:RNS262177 RXJ262153:RXO262177 SHF262153:SHK262177 SRB262153:SRG262177 TAX262153:TBC262177 TKT262153:TKY262177 TUP262153:TUU262177 UEL262153:UEQ262177 UOH262153:UOM262177 UYD262153:UYI262177 VHZ262153:VIE262177 VRV262153:VSA262177 WBR262153:WBW262177 WLN262153:WLS262177 WVJ262153:WVO262177 B327689:G327713 IX327689:JC327713 ST327689:SY327713 ACP327689:ACU327713 AML327689:AMQ327713 AWH327689:AWM327713 BGD327689:BGI327713 BPZ327689:BQE327713 BZV327689:CAA327713 CJR327689:CJW327713 CTN327689:CTS327713 DDJ327689:DDO327713 DNF327689:DNK327713 DXB327689:DXG327713 EGX327689:EHC327713 EQT327689:EQY327713 FAP327689:FAU327713 FKL327689:FKQ327713 FUH327689:FUM327713 GED327689:GEI327713 GNZ327689:GOE327713 GXV327689:GYA327713 HHR327689:HHW327713 HRN327689:HRS327713 IBJ327689:IBO327713 ILF327689:ILK327713 IVB327689:IVG327713 JEX327689:JFC327713 JOT327689:JOY327713 JYP327689:JYU327713 KIL327689:KIQ327713 KSH327689:KSM327713 LCD327689:LCI327713 LLZ327689:LME327713 LVV327689:LWA327713 MFR327689:MFW327713 MPN327689:MPS327713 MZJ327689:MZO327713 NJF327689:NJK327713 NTB327689:NTG327713 OCX327689:ODC327713 OMT327689:OMY327713 OWP327689:OWU327713 PGL327689:PGQ327713 PQH327689:PQM327713 QAD327689:QAI327713 QJZ327689:QKE327713 QTV327689:QUA327713 RDR327689:RDW327713 RNN327689:RNS327713 RXJ327689:RXO327713 SHF327689:SHK327713 SRB327689:SRG327713 TAX327689:TBC327713 TKT327689:TKY327713 TUP327689:TUU327713 UEL327689:UEQ327713 UOH327689:UOM327713 UYD327689:UYI327713 VHZ327689:VIE327713 VRV327689:VSA327713 WBR327689:WBW327713 WLN327689:WLS327713 WVJ327689:WVO327713 B393225:G393249 IX393225:JC393249 ST393225:SY393249 ACP393225:ACU393249 AML393225:AMQ393249 AWH393225:AWM393249 BGD393225:BGI393249 BPZ393225:BQE393249 BZV393225:CAA393249 CJR393225:CJW393249 CTN393225:CTS393249 DDJ393225:DDO393249 DNF393225:DNK393249 DXB393225:DXG393249 EGX393225:EHC393249 EQT393225:EQY393249 FAP393225:FAU393249 FKL393225:FKQ393249 FUH393225:FUM393249 GED393225:GEI393249 GNZ393225:GOE393249 GXV393225:GYA393249 HHR393225:HHW393249 HRN393225:HRS393249 IBJ393225:IBO393249 ILF393225:ILK393249 IVB393225:IVG393249 JEX393225:JFC393249 JOT393225:JOY393249 JYP393225:JYU393249 KIL393225:KIQ393249 KSH393225:KSM393249 LCD393225:LCI393249 LLZ393225:LME393249 LVV393225:LWA393249 MFR393225:MFW393249 MPN393225:MPS393249 MZJ393225:MZO393249 NJF393225:NJK393249 NTB393225:NTG393249 OCX393225:ODC393249 OMT393225:OMY393249 OWP393225:OWU393249 PGL393225:PGQ393249 PQH393225:PQM393249 QAD393225:QAI393249 QJZ393225:QKE393249 QTV393225:QUA393249 RDR393225:RDW393249 RNN393225:RNS393249 RXJ393225:RXO393249 SHF393225:SHK393249 SRB393225:SRG393249 TAX393225:TBC393249 TKT393225:TKY393249 TUP393225:TUU393249 UEL393225:UEQ393249 UOH393225:UOM393249 UYD393225:UYI393249 VHZ393225:VIE393249 VRV393225:VSA393249 WBR393225:WBW393249 WLN393225:WLS393249 WVJ393225:WVO393249 B458761:G458785 IX458761:JC458785 ST458761:SY458785 ACP458761:ACU458785 AML458761:AMQ458785 AWH458761:AWM458785 BGD458761:BGI458785 BPZ458761:BQE458785 BZV458761:CAA458785 CJR458761:CJW458785 CTN458761:CTS458785 DDJ458761:DDO458785 DNF458761:DNK458785 DXB458761:DXG458785 EGX458761:EHC458785 EQT458761:EQY458785 FAP458761:FAU458785 FKL458761:FKQ458785 FUH458761:FUM458785 GED458761:GEI458785 GNZ458761:GOE458785 GXV458761:GYA458785 HHR458761:HHW458785 HRN458761:HRS458785 IBJ458761:IBO458785 ILF458761:ILK458785 IVB458761:IVG458785 JEX458761:JFC458785 JOT458761:JOY458785 JYP458761:JYU458785 KIL458761:KIQ458785 KSH458761:KSM458785 LCD458761:LCI458785 LLZ458761:LME458785 LVV458761:LWA458785 MFR458761:MFW458785 MPN458761:MPS458785 MZJ458761:MZO458785 NJF458761:NJK458785 NTB458761:NTG458785 OCX458761:ODC458785 OMT458761:OMY458785 OWP458761:OWU458785 PGL458761:PGQ458785 PQH458761:PQM458785 QAD458761:QAI458785 QJZ458761:QKE458785 QTV458761:QUA458785 RDR458761:RDW458785 RNN458761:RNS458785 RXJ458761:RXO458785 SHF458761:SHK458785 SRB458761:SRG458785 TAX458761:TBC458785 TKT458761:TKY458785 TUP458761:TUU458785 UEL458761:UEQ458785 UOH458761:UOM458785 UYD458761:UYI458785 VHZ458761:VIE458785 VRV458761:VSA458785 WBR458761:WBW458785 WLN458761:WLS458785 WVJ458761:WVO458785 B524297:G524321 IX524297:JC524321 ST524297:SY524321 ACP524297:ACU524321 AML524297:AMQ524321 AWH524297:AWM524321 BGD524297:BGI524321 BPZ524297:BQE524321 BZV524297:CAA524321 CJR524297:CJW524321 CTN524297:CTS524321 DDJ524297:DDO524321 DNF524297:DNK524321 DXB524297:DXG524321 EGX524297:EHC524321 EQT524297:EQY524321 FAP524297:FAU524321 FKL524297:FKQ524321 FUH524297:FUM524321 GED524297:GEI524321 GNZ524297:GOE524321 GXV524297:GYA524321 HHR524297:HHW524321 HRN524297:HRS524321 IBJ524297:IBO524321 ILF524297:ILK524321 IVB524297:IVG524321 JEX524297:JFC524321 JOT524297:JOY524321 JYP524297:JYU524321 KIL524297:KIQ524321 KSH524297:KSM524321 LCD524297:LCI524321 LLZ524297:LME524321 LVV524297:LWA524321 MFR524297:MFW524321 MPN524297:MPS524321 MZJ524297:MZO524321 NJF524297:NJK524321 NTB524297:NTG524321 OCX524297:ODC524321 OMT524297:OMY524321 OWP524297:OWU524321 PGL524297:PGQ524321 PQH524297:PQM524321 QAD524297:QAI524321 QJZ524297:QKE524321 QTV524297:QUA524321 RDR524297:RDW524321 RNN524297:RNS524321 RXJ524297:RXO524321 SHF524297:SHK524321 SRB524297:SRG524321 TAX524297:TBC524321 TKT524297:TKY524321 TUP524297:TUU524321 UEL524297:UEQ524321 UOH524297:UOM524321 UYD524297:UYI524321 VHZ524297:VIE524321 VRV524297:VSA524321 WBR524297:WBW524321 WLN524297:WLS524321 WVJ524297:WVO524321 B589833:G589857 IX589833:JC589857 ST589833:SY589857 ACP589833:ACU589857 AML589833:AMQ589857 AWH589833:AWM589857 BGD589833:BGI589857 BPZ589833:BQE589857 BZV589833:CAA589857 CJR589833:CJW589857 CTN589833:CTS589857 DDJ589833:DDO589857 DNF589833:DNK589857 DXB589833:DXG589857 EGX589833:EHC589857 EQT589833:EQY589857 FAP589833:FAU589857 FKL589833:FKQ589857 FUH589833:FUM589857 GED589833:GEI589857 GNZ589833:GOE589857 GXV589833:GYA589857 HHR589833:HHW589857 HRN589833:HRS589857 IBJ589833:IBO589857 ILF589833:ILK589857 IVB589833:IVG589857 JEX589833:JFC589857 JOT589833:JOY589857 JYP589833:JYU589857 KIL589833:KIQ589857 KSH589833:KSM589857 LCD589833:LCI589857 LLZ589833:LME589857 LVV589833:LWA589857 MFR589833:MFW589857 MPN589833:MPS589857 MZJ589833:MZO589857 NJF589833:NJK589857 NTB589833:NTG589857 OCX589833:ODC589857 OMT589833:OMY589857 OWP589833:OWU589857 PGL589833:PGQ589857 PQH589833:PQM589857 QAD589833:QAI589857 QJZ589833:QKE589857 QTV589833:QUA589857 RDR589833:RDW589857 RNN589833:RNS589857 RXJ589833:RXO589857 SHF589833:SHK589857 SRB589833:SRG589857 TAX589833:TBC589857 TKT589833:TKY589857 TUP589833:TUU589857 UEL589833:UEQ589857 UOH589833:UOM589857 UYD589833:UYI589857 VHZ589833:VIE589857 VRV589833:VSA589857 WBR589833:WBW589857 WLN589833:WLS589857 WVJ589833:WVO589857 B655369:G655393 IX655369:JC655393 ST655369:SY655393 ACP655369:ACU655393 AML655369:AMQ655393 AWH655369:AWM655393 BGD655369:BGI655393 BPZ655369:BQE655393 BZV655369:CAA655393 CJR655369:CJW655393 CTN655369:CTS655393 DDJ655369:DDO655393 DNF655369:DNK655393 DXB655369:DXG655393 EGX655369:EHC655393 EQT655369:EQY655393 FAP655369:FAU655393 FKL655369:FKQ655393 FUH655369:FUM655393 GED655369:GEI655393 GNZ655369:GOE655393 GXV655369:GYA655393 HHR655369:HHW655393 HRN655369:HRS655393 IBJ655369:IBO655393 ILF655369:ILK655393 IVB655369:IVG655393 JEX655369:JFC655393 JOT655369:JOY655393 JYP655369:JYU655393 KIL655369:KIQ655393 KSH655369:KSM655393 LCD655369:LCI655393 LLZ655369:LME655393 LVV655369:LWA655393 MFR655369:MFW655393 MPN655369:MPS655393 MZJ655369:MZO655393 NJF655369:NJK655393 NTB655369:NTG655393 OCX655369:ODC655393 OMT655369:OMY655393 OWP655369:OWU655393 PGL655369:PGQ655393 PQH655369:PQM655393 QAD655369:QAI655393 QJZ655369:QKE655393 QTV655369:QUA655393 RDR655369:RDW655393 RNN655369:RNS655393 RXJ655369:RXO655393 SHF655369:SHK655393 SRB655369:SRG655393 TAX655369:TBC655393 TKT655369:TKY655393 TUP655369:TUU655393 UEL655369:UEQ655393 UOH655369:UOM655393 UYD655369:UYI655393 VHZ655369:VIE655393 VRV655369:VSA655393 WBR655369:WBW655393 WLN655369:WLS655393 WVJ655369:WVO655393 B720905:G720929 IX720905:JC720929 ST720905:SY720929 ACP720905:ACU720929 AML720905:AMQ720929 AWH720905:AWM720929 BGD720905:BGI720929 BPZ720905:BQE720929 BZV720905:CAA720929 CJR720905:CJW720929 CTN720905:CTS720929 DDJ720905:DDO720929 DNF720905:DNK720929 DXB720905:DXG720929 EGX720905:EHC720929 EQT720905:EQY720929 FAP720905:FAU720929 FKL720905:FKQ720929 FUH720905:FUM720929 GED720905:GEI720929 GNZ720905:GOE720929 GXV720905:GYA720929 HHR720905:HHW720929 HRN720905:HRS720929 IBJ720905:IBO720929 ILF720905:ILK720929 IVB720905:IVG720929 JEX720905:JFC720929 JOT720905:JOY720929 JYP720905:JYU720929 KIL720905:KIQ720929 KSH720905:KSM720929 LCD720905:LCI720929 LLZ720905:LME720929 LVV720905:LWA720929 MFR720905:MFW720929 MPN720905:MPS720929 MZJ720905:MZO720929 NJF720905:NJK720929 NTB720905:NTG720929 OCX720905:ODC720929 OMT720905:OMY720929 OWP720905:OWU720929 PGL720905:PGQ720929 PQH720905:PQM720929 QAD720905:QAI720929 QJZ720905:QKE720929 QTV720905:QUA720929 RDR720905:RDW720929 RNN720905:RNS720929 RXJ720905:RXO720929 SHF720905:SHK720929 SRB720905:SRG720929 TAX720905:TBC720929 TKT720905:TKY720929 TUP720905:TUU720929 UEL720905:UEQ720929 UOH720905:UOM720929 UYD720905:UYI720929 VHZ720905:VIE720929 VRV720905:VSA720929 WBR720905:WBW720929 WLN720905:WLS720929 WVJ720905:WVO720929 B786441:G786465 IX786441:JC786465 ST786441:SY786465 ACP786441:ACU786465 AML786441:AMQ786465 AWH786441:AWM786465 BGD786441:BGI786465 BPZ786441:BQE786465 BZV786441:CAA786465 CJR786441:CJW786465 CTN786441:CTS786465 DDJ786441:DDO786465 DNF786441:DNK786465 DXB786441:DXG786465 EGX786441:EHC786465 EQT786441:EQY786465 FAP786441:FAU786465 FKL786441:FKQ786465 FUH786441:FUM786465 GED786441:GEI786465 GNZ786441:GOE786465 GXV786441:GYA786465 HHR786441:HHW786465 HRN786441:HRS786465 IBJ786441:IBO786465 ILF786441:ILK786465 IVB786441:IVG786465 JEX786441:JFC786465 JOT786441:JOY786465 JYP786441:JYU786465 KIL786441:KIQ786465 KSH786441:KSM786465 LCD786441:LCI786465 LLZ786441:LME786465 LVV786441:LWA786465 MFR786441:MFW786465 MPN786441:MPS786465 MZJ786441:MZO786465 NJF786441:NJK786465 NTB786441:NTG786465 OCX786441:ODC786465 OMT786441:OMY786465 OWP786441:OWU786465 PGL786441:PGQ786465 PQH786441:PQM786465 QAD786441:QAI786465 QJZ786441:QKE786465 QTV786441:QUA786465 RDR786441:RDW786465 RNN786441:RNS786465 RXJ786441:RXO786465 SHF786441:SHK786465 SRB786441:SRG786465 TAX786441:TBC786465 TKT786441:TKY786465 TUP786441:TUU786465 UEL786441:UEQ786465 UOH786441:UOM786465 UYD786441:UYI786465 VHZ786441:VIE786465 VRV786441:VSA786465 WBR786441:WBW786465 WLN786441:WLS786465 WVJ786441:WVO786465 B851977:G852001 IX851977:JC852001 ST851977:SY852001 ACP851977:ACU852001 AML851977:AMQ852001 AWH851977:AWM852001 BGD851977:BGI852001 BPZ851977:BQE852001 BZV851977:CAA852001 CJR851977:CJW852001 CTN851977:CTS852001 DDJ851977:DDO852001 DNF851977:DNK852001 DXB851977:DXG852001 EGX851977:EHC852001 EQT851977:EQY852001 FAP851977:FAU852001 FKL851977:FKQ852001 FUH851977:FUM852001 GED851977:GEI852001 GNZ851977:GOE852001 GXV851977:GYA852001 HHR851977:HHW852001 HRN851977:HRS852001 IBJ851977:IBO852001 ILF851977:ILK852001 IVB851977:IVG852001 JEX851977:JFC852001 JOT851977:JOY852001 JYP851977:JYU852001 KIL851977:KIQ852001 KSH851977:KSM852001 LCD851977:LCI852001 LLZ851977:LME852001 LVV851977:LWA852001 MFR851977:MFW852001 MPN851977:MPS852001 MZJ851977:MZO852001 NJF851977:NJK852001 NTB851977:NTG852001 OCX851977:ODC852001 OMT851977:OMY852001 OWP851977:OWU852001 PGL851977:PGQ852001 PQH851977:PQM852001 QAD851977:QAI852001 QJZ851977:QKE852001 QTV851977:QUA852001 RDR851977:RDW852001 RNN851977:RNS852001 RXJ851977:RXO852001 SHF851977:SHK852001 SRB851977:SRG852001 TAX851977:TBC852001 TKT851977:TKY852001 TUP851977:TUU852001 UEL851977:UEQ852001 UOH851977:UOM852001 UYD851977:UYI852001 VHZ851977:VIE852001 VRV851977:VSA852001 WBR851977:WBW852001 WLN851977:WLS852001 WVJ851977:WVO852001 B917513:G917537 IX917513:JC917537 ST917513:SY917537 ACP917513:ACU917537 AML917513:AMQ917537 AWH917513:AWM917537 BGD917513:BGI917537 BPZ917513:BQE917537 BZV917513:CAA917537 CJR917513:CJW917537 CTN917513:CTS917537 DDJ917513:DDO917537 DNF917513:DNK917537 DXB917513:DXG917537 EGX917513:EHC917537 EQT917513:EQY917537 FAP917513:FAU917537 FKL917513:FKQ917537 FUH917513:FUM917537 GED917513:GEI917537 GNZ917513:GOE917537 GXV917513:GYA917537 HHR917513:HHW917537 HRN917513:HRS917537 IBJ917513:IBO917537 ILF917513:ILK917537 IVB917513:IVG917537 JEX917513:JFC917537 JOT917513:JOY917537 JYP917513:JYU917537 KIL917513:KIQ917537 KSH917513:KSM917537 LCD917513:LCI917537 LLZ917513:LME917537 LVV917513:LWA917537 MFR917513:MFW917537 MPN917513:MPS917537 MZJ917513:MZO917537 NJF917513:NJK917537 NTB917513:NTG917537 OCX917513:ODC917537 OMT917513:OMY917537 OWP917513:OWU917537 PGL917513:PGQ917537 PQH917513:PQM917537 QAD917513:QAI917537 QJZ917513:QKE917537 QTV917513:QUA917537 RDR917513:RDW917537 RNN917513:RNS917537 RXJ917513:RXO917537 SHF917513:SHK917537 SRB917513:SRG917537 TAX917513:TBC917537 TKT917513:TKY917537 TUP917513:TUU917537 UEL917513:UEQ917537 UOH917513:UOM917537 UYD917513:UYI917537 VHZ917513:VIE917537 VRV917513:VSA917537 WBR917513:WBW917537 WLN917513:WLS917537 WVJ917513:WVO917537 B983049:G983073 IX983049:JC983073 ST983049:SY983073 ACP983049:ACU983073 AML983049:AMQ983073 AWH983049:AWM983073 BGD983049:BGI983073 BPZ983049:BQE983073 BZV983049:CAA983073 CJR983049:CJW983073 CTN983049:CTS983073 DDJ983049:DDO983073 DNF983049:DNK983073 DXB983049:DXG983073 EGX983049:EHC983073 EQT983049:EQY983073 FAP983049:FAU983073 FKL983049:FKQ983073 FUH983049:FUM983073 GED983049:GEI983073 GNZ983049:GOE983073 GXV983049:GYA983073 HHR983049:HHW983073 HRN983049:HRS983073 IBJ983049:IBO983073 ILF983049:ILK983073 IVB983049:IVG983073 JEX983049:JFC983073 JOT983049:JOY983073 JYP983049:JYU983073 KIL983049:KIQ983073 KSH983049:KSM983073 LCD983049:LCI983073 LLZ983049:LME983073 LVV983049:LWA983073 MFR983049:MFW983073 MPN983049:MPS983073 MZJ983049:MZO983073 NJF983049:NJK983073 NTB983049:NTG983073 OCX983049:ODC983073 OMT983049:OMY983073 OWP983049:OWU983073 PGL983049:PGQ983073 PQH983049:PQM983073 QAD983049:QAI983073 QJZ983049:QKE983073 QTV983049:QUA983073 RDR983049:RDW983073 RNN983049:RNS983073 RXJ983049:RXO983073 SHF983049:SHK983073 SRB983049:SRG983073 TAX983049:TBC983073 TKT983049:TKY983073 TUP983049:TUU983073 UEL983049:UEQ983073 UOH983049:UOM983073 UYD983049:UYI983073 VHZ983049:VIE983073 VRV983049:VSA983073 WBR983049:WBW983073 WLN983049:WLS983073 WVJ983049:WVO983073">
      <formula1>-1.79769313486231E+100</formula1>
      <formula2>1.79769313486231E+100</formula2>
    </dataValidation>
  </dataValidations>
  <pageMargins left="0.70866141732283472" right="0.31496062992125984" top="0.74803149606299213" bottom="0.74803149606299213" header="0.31496062992125984" footer="0.31496062992125984"/>
  <pageSetup scale="4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86</vt:i4>
      </vt:variant>
    </vt:vector>
  </HeadingPairs>
  <TitlesOfParts>
    <vt:vector size="96" baseType="lpstr">
      <vt:lpstr>Formato 1</vt:lpstr>
      <vt:lpstr>Formato 2</vt:lpstr>
      <vt:lpstr>Formato 3</vt:lpstr>
      <vt:lpstr>Formato 4</vt:lpstr>
      <vt:lpstr>Formato 5</vt:lpstr>
      <vt:lpstr>Formato 6 a)</vt:lpstr>
      <vt:lpstr>Formato 6 b)</vt:lpstr>
      <vt:lpstr>Formato 6 c)</vt:lpstr>
      <vt:lpstr>Formato 6 d)</vt:lpstr>
      <vt:lpstr>ANEXO 3</vt:lpstr>
      <vt:lpstr>'ANEXO 3'!_Hlk73936802</vt:lpstr>
      <vt:lpstr>APP_FIN_04</vt:lpstr>
      <vt:lpstr>APP_FIN_06</vt:lpstr>
      <vt:lpstr>APP_FIN_07</vt:lpstr>
      <vt:lpstr>APP_FIN_08</vt:lpstr>
      <vt:lpstr>APP_FIN_09</vt:lpstr>
      <vt:lpstr>APP_FIN_10</vt:lpstr>
      <vt:lpstr>APP_T10</vt:lpstr>
      <vt:lpstr>APP_T4</vt:lpstr>
      <vt:lpstr>APP_T6</vt:lpstr>
      <vt:lpstr>APP_T7</vt:lpstr>
      <vt:lpstr>APP_T8</vt:lpstr>
      <vt:lpstr>APP_T9</vt:lpstr>
      <vt:lpstr>cbvbcvbcv</vt:lpstr>
      <vt:lpstr>cvbcbvbcvbvc</vt:lpstr>
      <vt:lpstr>cvbcvb</vt:lpstr>
      <vt:lpstr>cvbcvbcbv</vt:lpstr>
      <vt:lpstr>cvbvcbcbvbc</vt:lpstr>
      <vt:lpstr>DEUDA_CONT_FIN_01</vt:lpstr>
      <vt:lpstr>DEUDA_CONT_FIN_02</vt:lpstr>
      <vt:lpstr>DEUDA_CONT_FIN_03</vt:lpstr>
      <vt:lpstr>DEUDA_CONT_FIN_04</vt:lpstr>
      <vt:lpstr>DEUDA_CONT_FIN_05</vt:lpstr>
      <vt:lpstr>DEUDA_CONT_FIN_06</vt:lpstr>
      <vt:lpstr>DEUDA_CONT_FIN_07</vt:lpstr>
      <vt:lpstr>dsfdsdsdsdsdsdsdsdsdsdsdsdsdsdsdsdsdsdsdsdsdsdsdsdsdsdsdsdsdsdsdsdsdsds</vt:lpstr>
      <vt:lpstr>dsfsfdsffffffff</vt:lpstr>
      <vt:lpstr>fdggdfgdgfd</vt:lpstr>
      <vt:lpstr>fdsfdsfdsfdsfdsfdsfdsfdsfdsfdsfdsfds</vt:lpstr>
      <vt:lpstr>fgsgfdfdfzxvzcvczv</vt:lpstr>
      <vt:lpstr>GASTO_E_FIN_01</vt:lpstr>
      <vt:lpstr>GASTO_E_FIN_02</vt:lpstr>
      <vt:lpstr>GASTO_E_FIN_03</vt:lpstr>
      <vt:lpstr>GASTO_E_FIN_04</vt:lpstr>
      <vt:lpstr>GASTO_E_FIN_05</vt:lpstr>
      <vt:lpstr>GASTO_E_FIN_06</vt:lpstr>
      <vt:lpstr>GASTO_E_T1</vt:lpstr>
      <vt:lpstr>GASTO_E_T2</vt:lpstr>
      <vt:lpstr>GASTO_E_T3</vt:lpstr>
      <vt:lpstr>GASTO_E_T4</vt:lpstr>
      <vt:lpstr>GASTO_E_T5</vt:lpstr>
      <vt:lpstr>GASTO_E_T6</vt:lpstr>
      <vt:lpstr>GASTO_NE_FIN_01</vt:lpstr>
      <vt:lpstr>GASTO_NE_FIN_02</vt:lpstr>
      <vt:lpstr>GASTO_NE_FIN_03</vt:lpstr>
      <vt:lpstr>GASTO_NE_FIN_04</vt:lpstr>
      <vt:lpstr>GASTO_NE_FIN_05</vt:lpstr>
      <vt:lpstr>GASTO_NE_FIN_06</vt:lpstr>
      <vt:lpstr>GASTO_NE_T1</vt:lpstr>
      <vt:lpstr>GASTO_NE_T2</vt:lpstr>
      <vt:lpstr>GASTO_NE_T3</vt:lpstr>
      <vt:lpstr>GASTO_NE_T4</vt:lpstr>
      <vt:lpstr>GASTO_NE_T5</vt:lpstr>
      <vt:lpstr>GASTO_NE_T6</vt:lpstr>
      <vt:lpstr>gfhdhdgh</vt:lpstr>
      <vt:lpstr>OB_CORTO_PLAZO_FIN_01</vt:lpstr>
      <vt:lpstr>OB_CORTO_PLAZO_FIN_02</vt:lpstr>
      <vt:lpstr>OB_CORTO_PLAZO_FIN_03</vt:lpstr>
      <vt:lpstr>OB_CORTO_PLAZO_FIN_04</vt:lpstr>
      <vt:lpstr>OB_CORTO_PLAZO_FIN_05</vt:lpstr>
      <vt:lpstr>OTROS_FIN_04</vt:lpstr>
      <vt:lpstr>OTROS_FIN_06</vt:lpstr>
      <vt:lpstr>OTROS_FIN_07</vt:lpstr>
      <vt:lpstr>OTROS_FIN_08</vt:lpstr>
      <vt:lpstr>OTROS_FIN_09</vt:lpstr>
      <vt:lpstr>OTROS_FIN_10</vt:lpstr>
      <vt:lpstr>OTROS_T10</vt:lpstr>
      <vt:lpstr>OTROS_T4</vt:lpstr>
      <vt:lpstr>OTROS_T6</vt:lpstr>
      <vt:lpstr>OTROS_T7</vt:lpstr>
      <vt:lpstr>OTROS_T8</vt:lpstr>
      <vt:lpstr>OTROS_T9</vt:lpstr>
      <vt:lpstr>sdfsdfsfds</vt:lpstr>
      <vt:lpstr>sdfsfsdf</vt:lpstr>
      <vt:lpstr>'ANEXO 3'!Títulos_a_imprimir</vt:lpstr>
      <vt:lpstr>'Formato 6 a)'!Títulos_a_imprimir</vt:lpstr>
      <vt:lpstr>VALOR_INS_BCC_FIN_01</vt:lpstr>
      <vt:lpstr>VALOR_INS_BCC_FIN_02</vt:lpstr>
      <vt:lpstr>VALOR_INS_BCC_FIN_03</vt:lpstr>
      <vt:lpstr>VALOR_INS_BCC_FIN_04</vt:lpstr>
      <vt:lpstr>VALOR_INS_BCC_FIN_05</vt:lpstr>
      <vt:lpstr>VALOR_INS_BCC_FIN_06</vt:lpstr>
      <vt:lpstr>VALOR_INS_BCC_FIN_07</vt:lpstr>
      <vt:lpstr>vcbvbcbdfgfdg</vt:lpstr>
      <vt:lpstr>vcvcbvcbcvb</vt:lpstr>
      <vt:lpstr>zfds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Natividad Mex</dc:creator>
  <cp:lastModifiedBy>Contabilidad</cp:lastModifiedBy>
  <dcterms:created xsi:type="dcterms:W3CDTF">2022-07-04T20:14:01Z</dcterms:created>
  <dcterms:modified xsi:type="dcterms:W3CDTF">2022-07-06T20:13:21Z</dcterms:modified>
</cp:coreProperties>
</file>