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2\Documents\Dirección de Contabilidad\4. Estados Financieros\"/>
    </mc:Choice>
  </mc:AlternateContent>
  <bookViews>
    <workbookView xWindow="600" yWindow="810" windowWidth="19875" windowHeight="10860" tabRatio="750" activeTab="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16" r:id="rId7"/>
    <sheet name="EFE" sheetId="10" r:id="rId8"/>
    <sheet name="IPF " sheetId="15" r:id="rId9"/>
  </sheets>
  <definedNames>
    <definedName name="_xlnm.Print_Area" localSheetId="0">EA!$A$1:$F$77</definedName>
    <definedName name="_xlnm.Print_Area" localSheetId="4">EAA!$A$1:$I$41</definedName>
    <definedName name="_xlnm.Print_Area" localSheetId="5">EADP!$A$1:$J$48</definedName>
    <definedName name="_xlnm.Print_Area" localSheetId="2">ECSF!$A$1:$F$83</definedName>
    <definedName name="_xlnm.Print_Area" localSheetId="7">EFE!$A$1:$J$90</definedName>
    <definedName name="_xlnm.Print_Area" localSheetId="1">ESF!$A$1:$K$71</definedName>
    <definedName name="_xlnm.Print_Area" localSheetId="6">EVHP!$A$2:$I$51</definedName>
    <definedName name="_xlnm.Print_Area" localSheetId="8">'IPF '!$A$1:$F$48</definedName>
  </definedNames>
  <calcPr calcId="162913"/>
</workbook>
</file>

<file path=xl/calcChain.xml><?xml version="1.0" encoding="utf-8"?>
<calcChain xmlns="http://schemas.openxmlformats.org/spreadsheetml/2006/main">
  <c r="F13" i="15" l="1"/>
  <c r="E17" i="16" l="1"/>
  <c r="D13" i="15" l="1"/>
  <c r="D9" i="15" l="1"/>
  <c r="E13" i="15"/>
  <c r="F9" i="15" l="1"/>
  <c r="E9" i="15"/>
  <c r="I12" i="10" l="1"/>
  <c r="F37" i="16" l="1"/>
  <c r="F36" i="16"/>
  <c r="F35" i="16"/>
  <c r="E34" i="16"/>
  <c r="D30" i="16"/>
  <c r="D29" i="16"/>
  <c r="D28" i="16"/>
  <c r="E19" i="16"/>
  <c r="E16" i="16"/>
  <c r="D12" i="16"/>
  <c r="D11" i="16"/>
  <c r="D10" i="16"/>
  <c r="K15" i="8"/>
  <c r="D37" i="1"/>
  <c r="E10" i="5"/>
  <c r="H41" i="16" l="1"/>
  <c r="H40" i="16"/>
  <c r="H39" i="16"/>
  <c r="H37" i="16"/>
  <c r="H36" i="16"/>
  <c r="H35" i="16"/>
  <c r="H30" i="16"/>
  <c r="H29" i="16"/>
  <c r="H28" i="16"/>
  <c r="G25" i="16"/>
  <c r="G43" i="16" s="1"/>
  <c r="H23" i="16"/>
  <c r="H22" i="16"/>
  <c r="H21" i="16"/>
  <c r="H19" i="16"/>
  <c r="H18" i="16"/>
  <c r="H17" i="16"/>
  <c r="H16" i="16"/>
  <c r="H12" i="16"/>
  <c r="H11" i="16"/>
  <c r="H10" i="16"/>
  <c r="D9" i="16" l="1"/>
  <c r="D27" i="16"/>
  <c r="H27" i="16" s="1"/>
  <c r="E14" i="16"/>
  <c r="E32" i="16"/>
  <c r="D25" i="16" l="1"/>
  <c r="H9" i="16"/>
  <c r="E25" i="16"/>
  <c r="E43" i="16" s="1"/>
  <c r="D43" i="16" l="1"/>
  <c r="E37" i="1" l="1"/>
  <c r="E22" i="1"/>
  <c r="E39" i="1" l="1"/>
  <c r="I26" i="9" l="1"/>
  <c r="H26" i="9"/>
  <c r="I12" i="9"/>
  <c r="H12" i="9"/>
  <c r="D17" i="5" l="1"/>
  <c r="F32" i="15" l="1"/>
  <c r="E32" i="15"/>
  <c r="D32" i="15"/>
  <c r="F12" i="15"/>
  <c r="E12" i="15"/>
  <c r="D12" i="15"/>
  <c r="D8" i="15"/>
  <c r="F8" i="15"/>
  <c r="E8" i="15"/>
  <c r="D16" i="15" l="1"/>
  <c r="D20" i="15" s="1"/>
  <c r="D24" i="15" s="1"/>
  <c r="F16" i="15"/>
  <c r="F20" i="15" s="1"/>
  <c r="F24" i="15" s="1"/>
  <c r="E16" i="15"/>
  <c r="E20" i="15" l="1"/>
  <c r="E24" i="15" s="1"/>
  <c r="J40" i="1" l="1"/>
  <c r="J34" i="1"/>
  <c r="J23" i="1"/>
  <c r="E9" i="5"/>
  <c r="E17" i="5"/>
  <c r="E20" i="5"/>
  <c r="E30" i="5"/>
  <c r="E34" i="5"/>
  <c r="E44" i="5"/>
  <c r="E48" i="5"/>
  <c r="E54" i="5"/>
  <c r="E61" i="5"/>
  <c r="J36" i="1" l="1"/>
  <c r="E64" i="5"/>
  <c r="E27" i="5"/>
  <c r="E66" i="5" l="1"/>
  <c r="J48" i="1" s="1"/>
  <c r="J46" i="1" l="1"/>
  <c r="F34" i="16"/>
  <c r="H34" i="16" s="1"/>
  <c r="F15" i="16"/>
  <c r="I66" i="10"/>
  <c r="I60" i="10"/>
  <c r="I59" i="10" s="1"/>
  <c r="I50" i="10"/>
  <c r="I45" i="10"/>
  <c r="I23" i="10"/>
  <c r="I11" i="10"/>
  <c r="J54" i="1"/>
  <c r="F14" i="16" l="1"/>
  <c r="H15" i="16"/>
  <c r="I54" i="10"/>
  <c r="I41" i="10"/>
  <c r="F25" i="16" l="1"/>
  <c r="H14" i="16"/>
  <c r="H25" i="16" l="1"/>
  <c r="D14" i="8" l="1"/>
  <c r="G14" i="8" s="1"/>
  <c r="K14" i="8" s="1"/>
  <c r="H14" i="8" l="1"/>
  <c r="D15" i="8"/>
  <c r="D16" i="8"/>
  <c r="G16" i="8" s="1"/>
  <c r="D17" i="8"/>
  <c r="D18" i="8"/>
  <c r="D19" i="8"/>
  <c r="G19" i="8" s="1"/>
  <c r="H19" i="8" s="1"/>
  <c r="D20" i="8"/>
  <c r="G20" i="8" s="1"/>
  <c r="H20" i="8" s="1"/>
  <c r="H16" i="8" l="1"/>
  <c r="K16" i="8"/>
  <c r="H15" i="8"/>
  <c r="G17" i="8"/>
  <c r="H17" i="8" s="1"/>
  <c r="G18" i="8"/>
  <c r="H18" i="8" s="1"/>
  <c r="D34" i="5"/>
  <c r="D30" i="5"/>
  <c r="D44" i="5"/>
  <c r="D48" i="5"/>
  <c r="D54" i="5"/>
  <c r="D9" i="5"/>
  <c r="D20" i="5"/>
  <c r="H11" i="10"/>
  <c r="H23" i="10"/>
  <c r="H45" i="10"/>
  <c r="H50" i="10"/>
  <c r="H60" i="10"/>
  <c r="H59" i="10" s="1"/>
  <c r="H66" i="10"/>
  <c r="D61" i="5"/>
  <c r="I40" i="1"/>
  <c r="E43" i="3" s="1"/>
  <c r="H11" i="9"/>
  <c r="H25" i="9"/>
  <c r="I11" i="9"/>
  <c r="I22" i="9" s="1"/>
  <c r="I23" i="1"/>
  <c r="I34" i="1"/>
  <c r="E41" i="3" s="1"/>
  <c r="F12" i="8"/>
  <c r="F22" i="8"/>
  <c r="E12" i="8"/>
  <c r="E22" i="8"/>
  <c r="D48" i="2"/>
  <c r="E48" i="2" s="1"/>
  <c r="E198" i="3" s="1"/>
  <c r="D32" i="8"/>
  <c r="G32" i="8" s="1"/>
  <c r="H32" i="8" s="1"/>
  <c r="D31" i="8"/>
  <c r="G31" i="8" s="1"/>
  <c r="H31" i="8" s="1"/>
  <c r="D30" i="8"/>
  <c r="G30" i="8" s="1"/>
  <c r="D29" i="8"/>
  <c r="G29" i="8" s="1"/>
  <c r="K29" i="8" s="1"/>
  <c r="D28" i="8"/>
  <c r="G28" i="8" s="1"/>
  <c r="K28" i="8" s="1"/>
  <c r="D27" i="8"/>
  <c r="G27" i="8" s="1"/>
  <c r="H27" i="8" s="1"/>
  <c r="D26" i="8"/>
  <c r="G26" i="8" s="1"/>
  <c r="K26" i="8" s="1"/>
  <c r="D25" i="8"/>
  <c r="G25" i="8" s="1"/>
  <c r="K25" i="8" s="1"/>
  <c r="D24" i="8"/>
  <c r="I30" i="9"/>
  <c r="H30" i="9"/>
  <c r="I25" i="9"/>
  <c r="I16" i="9"/>
  <c r="H16" i="9"/>
  <c r="D13" i="2"/>
  <c r="E120" i="3" s="1"/>
  <c r="D37" i="2"/>
  <c r="E37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D74" i="2"/>
  <c r="E167" i="3" s="1"/>
  <c r="D73" i="2"/>
  <c r="E73" i="2" s="1"/>
  <c r="D66" i="2"/>
  <c r="E66" i="2" s="1"/>
  <c r="E211" i="3" s="1"/>
  <c r="D67" i="2"/>
  <c r="E162" i="3" s="1"/>
  <c r="D68" i="2"/>
  <c r="E163" i="3" s="1"/>
  <c r="D69" i="2"/>
  <c r="E164" i="3" s="1"/>
  <c r="D60" i="2"/>
  <c r="E60" i="2" s="1"/>
  <c r="E207" i="3" s="1"/>
  <c r="D61" i="2"/>
  <c r="E158" i="3" s="1"/>
  <c r="D59" i="2"/>
  <c r="E156" i="3" s="1"/>
  <c r="D49" i="2"/>
  <c r="E149" i="3" s="1"/>
  <c r="D50" i="2"/>
  <c r="E150" i="3" s="1"/>
  <c r="D51" i="2"/>
  <c r="E151" i="3" s="1"/>
  <c r="D52" i="2"/>
  <c r="E52" i="2" s="1"/>
  <c r="E202" i="3" s="1"/>
  <c r="D53" i="2"/>
  <c r="E53" i="2" s="1"/>
  <c r="E203" i="3" s="1"/>
  <c r="D38" i="2"/>
  <c r="E38" i="2" s="1"/>
  <c r="E190" i="3" s="1"/>
  <c r="D39" i="2"/>
  <c r="E141" i="3" s="1"/>
  <c r="D40" i="2"/>
  <c r="E142" i="3" s="1"/>
  <c r="D41" i="2"/>
  <c r="E143" i="3" s="1"/>
  <c r="D42" i="2"/>
  <c r="E42" i="2" s="1"/>
  <c r="E194" i="3" s="1"/>
  <c r="D43" i="2"/>
  <c r="E43" i="2" s="1"/>
  <c r="E195" i="3" s="1"/>
  <c r="D44" i="2"/>
  <c r="E44" i="2" s="1"/>
  <c r="E196" i="3" s="1"/>
  <c r="D24" i="2"/>
  <c r="E129" i="3" s="1"/>
  <c r="D25" i="2"/>
  <c r="E25" i="2" s="1"/>
  <c r="E180" i="3" s="1"/>
  <c r="D26" i="2"/>
  <c r="E26" i="2" s="1"/>
  <c r="E181" i="3" s="1"/>
  <c r="D27" i="2"/>
  <c r="E27" i="2" s="1"/>
  <c r="E182" i="3" s="1"/>
  <c r="D28" i="2"/>
  <c r="E133" i="3" s="1"/>
  <c r="D29" i="2"/>
  <c r="E134" i="3" s="1"/>
  <c r="D30" i="2"/>
  <c r="E135" i="3" s="1"/>
  <c r="D31" i="2"/>
  <c r="E31" i="2" s="1"/>
  <c r="E186" i="3" s="1"/>
  <c r="D23" i="2"/>
  <c r="E128" i="3" s="1"/>
  <c r="D14" i="2"/>
  <c r="E121" i="3" s="1"/>
  <c r="D15" i="2"/>
  <c r="E15" i="2" s="1"/>
  <c r="D16" i="2"/>
  <c r="E16" i="2" s="1"/>
  <c r="E173" i="3" s="1"/>
  <c r="D17" i="2"/>
  <c r="E124" i="3" s="1"/>
  <c r="D18" i="2"/>
  <c r="E18" i="2" s="1"/>
  <c r="E175" i="3" s="1"/>
  <c r="D19" i="2"/>
  <c r="E126" i="3" s="1"/>
  <c r="E105" i="3"/>
  <c r="I54" i="1"/>
  <c r="E53" i="3" s="1"/>
  <c r="E95" i="3"/>
  <c r="E76" i="3"/>
  <c r="E93" i="3"/>
  <c r="E86" i="3"/>
  <c r="E66" i="3"/>
  <c r="D22" i="1"/>
  <c r="E14" i="3" l="1"/>
  <c r="D39" i="1"/>
  <c r="H36" i="9"/>
  <c r="H22" i="9"/>
  <c r="I36" i="9"/>
  <c r="J59" i="1"/>
  <c r="E146" i="3"/>
  <c r="E100" i="3"/>
  <c r="E152" i="3"/>
  <c r="E157" i="3"/>
  <c r="H25" i="8"/>
  <c r="E77" i="3"/>
  <c r="E50" i="2"/>
  <c r="E200" i="3" s="1"/>
  <c r="E59" i="2"/>
  <c r="E206" i="3" s="1"/>
  <c r="E61" i="2"/>
  <c r="E208" i="3" s="1"/>
  <c r="E136" i="3"/>
  <c r="E49" i="2"/>
  <c r="E199" i="3" s="1"/>
  <c r="E94" i="3"/>
  <c r="E144" i="3"/>
  <c r="E153" i="3"/>
  <c r="D71" i="2"/>
  <c r="E165" i="3" s="1"/>
  <c r="E40" i="2"/>
  <c r="E192" i="3" s="1"/>
  <c r="K30" i="8"/>
  <c r="H30" i="8"/>
  <c r="K19" i="8"/>
  <c r="E30" i="2"/>
  <c r="E185" i="3" s="1"/>
  <c r="E69" i="2"/>
  <c r="E214" i="3" s="1"/>
  <c r="E17" i="2"/>
  <c r="E174" i="3" s="1"/>
  <c r="E123" i="3"/>
  <c r="E161" i="3"/>
  <c r="E23" i="2"/>
  <c r="E178" i="3" s="1"/>
  <c r="E166" i="3"/>
  <c r="D22" i="8"/>
  <c r="G22" i="8" s="1"/>
  <c r="H22" i="8" s="1"/>
  <c r="E19" i="2"/>
  <c r="E176" i="3" s="1"/>
  <c r="E145" i="3"/>
  <c r="K31" i="8"/>
  <c r="K17" i="8"/>
  <c r="K20" i="8"/>
  <c r="K18" i="8"/>
  <c r="E216" i="3"/>
  <c r="E140" i="3"/>
  <c r="D46" i="2"/>
  <c r="E147" i="3" s="1"/>
  <c r="K32" i="8"/>
  <c r="E25" i="3"/>
  <c r="E125" i="3"/>
  <c r="E122" i="3"/>
  <c r="E130" i="3"/>
  <c r="E39" i="2"/>
  <c r="E191" i="3" s="1"/>
  <c r="D57" i="2"/>
  <c r="E155" i="3" s="1"/>
  <c r="E68" i="2"/>
  <c r="E213" i="3" s="1"/>
  <c r="E74" i="2"/>
  <c r="E217" i="3" s="1"/>
  <c r="G24" i="8"/>
  <c r="H28" i="8"/>
  <c r="E148" i="3"/>
  <c r="E29" i="2"/>
  <c r="E184" i="3" s="1"/>
  <c r="D12" i="8"/>
  <c r="E14" i="2"/>
  <c r="E171" i="3" s="1"/>
  <c r="E67" i="2"/>
  <c r="E212" i="3" s="1"/>
  <c r="E13" i="2"/>
  <c r="E170" i="3" s="1"/>
  <c r="H26" i="8"/>
  <c r="H54" i="10"/>
  <c r="H41" i="10"/>
  <c r="F10" i="8"/>
  <c r="H29" i="8"/>
  <c r="K27" i="8"/>
  <c r="E10" i="8"/>
  <c r="E51" i="2"/>
  <c r="I36" i="1"/>
  <c r="E41" i="2"/>
  <c r="E193" i="3" s="1"/>
  <c r="D35" i="2"/>
  <c r="E34" i="3"/>
  <c r="E139" i="3"/>
  <c r="E28" i="2"/>
  <c r="E183" i="3" s="1"/>
  <c r="E132" i="3"/>
  <c r="E131" i="3"/>
  <c r="E24" i="3"/>
  <c r="D21" i="2"/>
  <c r="E127" i="3" s="1"/>
  <c r="E24" i="2"/>
  <c r="E172" i="3"/>
  <c r="D11" i="2"/>
  <c r="D64" i="5"/>
  <c r="D27" i="5"/>
  <c r="J61" i="1" l="1"/>
  <c r="K25" i="16"/>
  <c r="I38" i="9"/>
  <c r="I40" i="9" s="1"/>
  <c r="I44" i="9" s="1"/>
  <c r="E99" i="3"/>
  <c r="E57" i="2"/>
  <c r="E205" i="3" s="1"/>
  <c r="E108" i="3"/>
  <c r="D10" i="8"/>
  <c r="H38" i="9"/>
  <c r="H40" i="9" s="1"/>
  <c r="H44" i="9" s="1"/>
  <c r="E11" i="2"/>
  <c r="E169" i="3" s="1"/>
  <c r="G12" i="8"/>
  <c r="G10" i="8" s="1"/>
  <c r="D33" i="2"/>
  <c r="E137" i="3" s="1"/>
  <c r="K24" i="8"/>
  <c r="H24" i="8"/>
  <c r="E71" i="2"/>
  <c r="E215" i="3" s="1"/>
  <c r="E201" i="3"/>
  <c r="E46" i="2"/>
  <c r="E197" i="3" s="1"/>
  <c r="E42" i="3"/>
  <c r="E35" i="2"/>
  <c r="E138" i="3"/>
  <c r="E179" i="3"/>
  <c r="E21" i="2"/>
  <c r="E119" i="3"/>
  <c r="D9" i="2"/>
  <c r="E118" i="3" s="1"/>
  <c r="D66" i="5"/>
  <c r="I48" i="1" l="1"/>
  <c r="F33" i="16" s="1"/>
  <c r="E109" i="3"/>
  <c r="H12" i="8"/>
  <c r="H10" i="8" s="1"/>
  <c r="E33" i="2"/>
  <c r="E187" i="3" s="1"/>
  <c r="E188" i="3"/>
  <c r="E177" i="3"/>
  <c r="E9" i="2"/>
  <c r="E168" i="3" s="1"/>
  <c r="F32" i="16" l="1"/>
  <c r="H33" i="16"/>
  <c r="E48" i="3"/>
  <c r="D65" i="2"/>
  <c r="E65" i="2" s="1"/>
  <c r="E63" i="2" s="1"/>
  <c r="E55" i="2" s="1"/>
  <c r="E204" i="3" s="1"/>
  <c r="I46" i="1"/>
  <c r="I59" i="1" s="1"/>
  <c r="H32" i="16" l="1"/>
  <c r="F43" i="16"/>
  <c r="H43" i="16" s="1"/>
  <c r="K43" i="16" s="1"/>
  <c r="I61" i="1"/>
  <c r="E57" i="3" s="1"/>
  <c r="E209" i="3"/>
  <c r="E47" i="3"/>
  <c r="E56" i="3"/>
  <c r="E160" i="3"/>
  <c r="E210" i="3"/>
  <c r="D63" i="2"/>
  <c r="E159" i="3" s="1"/>
  <c r="D55" i="2" l="1"/>
  <c r="E154" i="3" s="1"/>
  <c r="H65" i="10" l="1"/>
  <c r="H71" i="10" s="1"/>
  <c r="H74" i="10" s="1"/>
  <c r="I65" i="10"/>
  <c r="I71" i="10" s="1"/>
  <c r="I74" i="10" s="1"/>
  <c r="I79" i="10" s="1"/>
  <c r="H78" i="10" l="1"/>
  <c r="H79" i="10" s="1"/>
  <c r="L79" i="10" s="1"/>
  <c r="L78" i="10"/>
</calcChain>
</file>

<file path=xl/sharedStrings.xml><?xml version="1.0" encoding="utf-8"?>
<sst xmlns="http://schemas.openxmlformats.org/spreadsheetml/2006/main" count="622" uniqueCount="247">
  <si>
    <t>Estado de Situación Financiera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</si>
  <si>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</si>
  <si>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</si>
  <si>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</si>
  <si>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</si>
  <si>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</si>
  <si>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</si>
  <si>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</si>
  <si>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</si>
  <si>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</si>
  <si>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</si>
  <si>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</si>
  <si>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</si>
  <si>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</si>
  <si>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</si>
  <si>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</si>
  <si>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</si>
  <si>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</si>
  <si>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</si>
  <si>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</si>
  <si>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</si>
  <si>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</si>
  <si>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</si>
  <si>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</si>
  <si>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</si>
  <si>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</si>
  <si>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</si>
  <si>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</si>
  <si>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</si>
  <si>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</si>
  <si>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</si>
  <si>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</si>
  <si>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</si>
  <si>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</si>
  <si>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</si>
  <si>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</si>
  <si>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</si>
  <si>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</si>
  <si>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</si>
  <si>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</si>
  <si>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</si>
  <si>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</si>
  <si>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</si>
  <si>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</si>
  <si>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</si>
  <si>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</si>
  <si>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</si>
  <si>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</si>
  <si>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</si>
  <si>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</si>
  <si>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</si>
  <si>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</si>
  <si>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</si>
  <si>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</si>
  <si>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</si>
  <si>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</si>
  <si>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</si>
  <si>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</si>
  <si>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</si>
  <si>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</si>
  <si>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</si>
  <si>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</si>
  <si>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</si>
  <si>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</si>
  <si>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</si>
  <si>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</si>
  <si>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</si>
  <si>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</si>
  <si>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</si>
  <si>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</si>
  <si>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</si>
  <si>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</si>
  <si>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</si>
  <si>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</si>
  <si>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</si>
  <si>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</si>
  <si>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</si>
  <si>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</si>
  <si>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</si>
  <si>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</si>
  <si>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</si>
  <si>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</si>
  <si>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</si>
  <si>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</si>
  <si>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</si>
  <si>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</si>
  <si>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</si>
  <si>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</si>
  <si>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</si>
  <si>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</si>
  <si>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</si>
  <si>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</si>
  <si>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</si>
  <si>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</si>
  <si>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</si>
  <si>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</si>
  <si>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</si>
  <si>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</si>
  <si>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</si>
  <si>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</si>
  <si>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</si>
  <si>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</si>
  <si>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</si>
  <si>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</si>
  <si>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</si>
  <si>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</si>
  <si>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</si>
  <si>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</si>
  <si>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</si>
  <si>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</si>
  <si>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</si>
  <si>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</si>
  <si>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</si>
  <si>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</si>
  <si>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</si>
  <si>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</si>
  <si>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</si>
  <si>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</si>
  <si>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</si>
  <si>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</si>
  <si>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</si>
  <si>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</si>
  <si>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</si>
  <si>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</si>
  <si>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</si>
  <si>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</si>
  <si>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</si>
  <si>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</si>
  <si>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</si>
  <si>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</si>
  <si>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</si>
  <si>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</si>
  <si>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</si>
  <si>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</si>
  <si>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</si>
  <si>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</si>
  <si>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</si>
  <si>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</si>
  <si>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</si>
  <si>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</si>
  <si>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</si>
  <si>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</si>
  <si>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</si>
  <si>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</si>
  <si>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</si>
  <si>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</si>
  <si>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</si>
  <si>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</si>
  <si>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</si>
  <si>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</si>
  <si>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</si>
  <si>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</si>
  <si>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</si>
  <si>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</si>
  <si>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</si>
  <si>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</si>
  <si>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</si>
  <si>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</si>
  <si>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</si>
  <si>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</si>
  <si>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</si>
  <si>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</si>
  <si>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</si>
  <si>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</si>
  <si>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</si>
  <si>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</si>
  <si>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</si>
  <si>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</si>
  <si>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</si>
  <si>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</si>
  <si>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</si>
  <si>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</si>
  <si>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</si>
  <si>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</si>
  <si>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</si>
  <si>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</si>
  <si>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</si>
  <si>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</si>
  <si>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</si>
  <si>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</si>
  <si>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</si>
  <si>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</si>
  <si>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</si>
  <si>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</si>
  <si>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</si>
  <si>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</si>
  <si>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</si>
  <si>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</si>
  <si>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</si>
  <si>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</si>
  <si>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Devengado</t>
  </si>
  <si>
    <t>Indicadores de Postura Fiscal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</si>
  <si>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</si>
  <si>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</si>
  <si>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</si>
  <si>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</si>
  <si>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</si>
  <si>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</si>
  <si>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</si>
  <si>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</si>
  <si>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</si>
  <si>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</si>
  <si>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</si>
  <si>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</si>
  <si>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</si>
  <si>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</si>
  <si>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</si>
  <si>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</si>
  <si>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</si>
  <si>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</si>
  <si>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Flujos de Efectivo de las Actividades de Operación</t>
  </si>
  <si>
    <t>Exceso o Insuficiencia en la Actualización de la Hacienda Pública / Patrimonio</t>
  </si>
  <si>
    <t xml:space="preserve">    Aportaciones </t>
  </si>
  <si>
    <t xml:space="preserve">    Donaciones de Capital</t>
  </si>
  <si>
    <t xml:space="preserve">    Actualización de la Hacienda Pública/Patrimonio</t>
  </si>
  <si>
    <t xml:space="preserve">    Resultados del Ejercicio (Ahorro/Desahorro)</t>
  </si>
  <si>
    <t xml:space="preserve">    Resultados de Ejercicios Anteriores</t>
  </si>
  <si>
    <t xml:space="preserve">    Revalúos  </t>
  </si>
  <si>
    <t xml:space="preserve">    Reservas</t>
  </si>
  <si>
    <t xml:space="preserve">    Rectificaciones de Resultados de Ejercicios Anteriores</t>
  </si>
  <si>
    <t xml:space="preserve">    Resultado por Posición Monetaria</t>
  </si>
  <si>
    <t xml:space="preserve">    Resultado por Tenencia de Activos no Monetarios</t>
  </si>
  <si>
    <t xml:space="preserve">    Aportaciones</t>
  </si>
  <si>
    <t xml:space="preserve">    Resultado por Tenencia de Activos No Monetarios</t>
  </si>
  <si>
    <t>Ingresos de Gestión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</si>
  <si>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</si>
  <si>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</si>
  <si>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</si>
  <si>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</si>
  <si>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</si>
  <si>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</si>
  <si>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Productos</t>
  </si>
  <si>
    <t>Bajo protesta de decir verdad declaramos que los Estados Financieros y sus Notas, son razonablemente correctos y son responsabilidad del emisor.</t>
  </si>
  <si>
    <t>PODER EJECUTIVO DEL ESTADO DE CAMPECHE</t>
  </si>
  <si>
    <t>Bajo protesta de decir verdad declaramos que los Estados Financieros y sus Notas, son razonablemente correctos y son responsabilidad del emisor</t>
  </si>
  <si>
    <t>Del 1 de enero al 31 de marzo de 2019 y del 1 de enero al 31 de diciembre de 2018</t>
  </si>
  <si>
    <t>Al 31 de marzo de 2019 y al 31 de diciembre de 2018</t>
  </si>
  <si>
    <t>Del 1 de enero al 31 de marzo de 2019</t>
  </si>
  <si>
    <t>Del  1 de enero al 31 de marzo de 2019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</si>
  <si>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</si>
  <si>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</si>
  <si>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</si>
  <si>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Hacienda Pública/Patrimonio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</si>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</sst>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7" formatCode="#,##0.000"/>
    <numFmt numFmtId="168" formatCode="#,##0.0000000000"/>
    <numFmt numFmtId="169" formatCode="#,##0.00000000000000000"/>
    <numFmt numFmtId="170" formatCode="[$-1080A]#,##0.00;\(#,##0.00\)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3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4" fillId="4" borderId="0" xfId="0" applyFont="1" applyFill="1" applyProtection="1"/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1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18" fillId="4" borderId="0" xfId="1" applyNumberFormat="1" applyFont="1" applyFill="1" applyBorder="1" applyAlignment="1">
      <alignment horizontal="right" vertical="top"/>
    </xf>
    <xf numFmtId="0" fontId="16" fillId="7" borderId="8" xfId="0" applyFont="1" applyFill="1" applyBorder="1"/>
    <xf numFmtId="0" fontId="16" fillId="4" borderId="0" xfId="0" applyFont="1" applyFill="1" applyBorder="1"/>
    <xf numFmtId="0" fontId="1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4" fillId="4" borderId="2" xfId="0" applyFont="1" applyFill="1" applyBorder="1"/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vertical="top"/>
    </xf>
    <xf numFmtId="0" fontId="14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4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43" fontId="24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4" fillId="4" borderId="0" xfId="0" applyFont="1" applyFill="1" applyBorder="1" applyAlignment="1"/>
    <xf numFmtId="0" fontId="2" fillId="4" borderId="0" xfId="3" applyFont="1" applyFill="1" applyBorder="1" applyAlignment="1"/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165" fontId="13" fillId="7" borderId="6" xfId="2" applyNumberFormat="1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3" fillId="7" borderId="10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3" fillId="7" borderId="11" xfId="3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3" applyFont="1" applyFill="1" applyBorder="1" applyAlignment="1">
      <alignment horizontal="center" vertical="center" wrapText="1"/>
    </xf>
    <xf numFmtId="0" fontId="13" fillId="7" borderId="8" xfId="3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7" borderId="3" xfId="3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13" fillId="7" borderId="5" xfId="3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0" fontId="28" fillId="4" borderId="0" xfId="0" applyFont="1" applyFill="1"/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vertical="top"/>
    </xf>
    <xf numFmtId="164" fontId="5" fillId="4" borderId="0" xfId="1" applyFont="1" applyFill="1" applyBorder="1" applyProtection="1"/>
    <xf numFmtId="0" fontId="13" fillId="7" borderId="9" xfId="3" applyFont="1" applyFill="1" applyBorder="1" applyAlignment="1" applyProtection="1">
      <alignment horizontal="center" vertical="center" wrapText="1"/>
    </xf>
    <xf numFmtId="0" fontId="13" fillId="7" borderId="6" xfId="3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0" fontId="27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/>
    <xf numFmtId="165" fontId="13" fillId="7" borderId="9" xfId="2" applyNumberFormat="1" applyFont="1" applyFill="1" applyBorder="1" applyAlignment="1">
      <alignment horizontal="center" vertical="center" wrapText="1"/>
    </xf>
    <xf numFmtId="165" fontId="13" fillId="7" borderId="6" xfId="2" applyNumberFormat="1" applyFont="1" applyFill="1" applyBorder="1" applyAlignment="1">
      <alignment horizontal="center" vertical="center" wrapText="1"/>
    </xf>
    <xf numFmtId="165" fontId="1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0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0" fontId="15" fillId="4" borderId="3" xfId="0" applyFont="1" applyFill="1" applyBorder="1" applyAlignment="1">
      <alignment vertical="top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6" fillId="7" borderId="9" xfId="0" applyFont="1" applyFill="1" applyBorder="1" applyAlignment="1">
      <alignment vertical="center"/>
    </xf>
    <xf numFmtId="0" fontId="5" fillId="4" borderId="0" xfId="3" applyFont="1" applyFill="1" applyBorder="1" applyAlignment="1">
      <alignment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5" xfId="0" applyFont="1" applyFill="1" applyBorder="1" applyAlignment="1">
      <alignment vertical="top"/>
    </xf>
    <xf numFmtId="0" fontId="14" fillId="4" borderId="2" xfId="0" applyFont="1" applyFill="1" applyBorder="1" applyAlignment="1"/>
    <xf numFmtId="4" fontId="5" fillId="4" borderId="0" xfId="2" applyNumberFormat="1" applyFont="1" applyFill="1" applyBorder="1" applyAlignment="1" applyProtection="1">
      <alignment vertical="top"/>
      <protection locked="0"/>
    </xf>
    <xf numFmtId="0" fontId="16" fillId="7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4" fontId="2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0" fontId="31" fillId="4" borderId="2" xfId="0" applyFont="1" applyFill="1" applyBorder="1" applyAlignment="1">
      <alignment vertical="top"/>
    </xf>
    <xf numFmtId="0" fontId="14" fillId="4" borderId="1" xfId="0" applyFont="1" applyFill="1" applyBorder="1"/>
    <xf numFmtId="4" fontId="2" fillId="4" borderId="0" xfId="2" applyNumberFormat="1" applyFont="1" applyFill="1" applyBorder="1" applyAlignment="1">
      <alignment vertical="top"/>
    </xf>
    <xf numFmtId="0" fontId="14" fillId="4" borderId="3" xfId="0" applyFont="1" applyFill="1" applyBorder="1"/>
    <xf numFmtId="0" fontId="5" fillId="4" borderId="0" xfId="0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/>
    <xf numFmtId="4" fontId="2" fillId="4" borderId="0" xfId="1" applyNumberFormat="1" applyFont="1" applyFill="1" applyBorder="1" applyAlignment="1">
      <alignment vertical="center"/>
    </xf>
    <xf numFmtId="4" fontId="5" fillId="4" borderId="0" xfId="2" applyNumberFormat="1" applyFont="1" applyFill="1" applyBorder="1" applyAlignment="1">
      <alignment vertical="top"/>
    </xf>
    <xf numFmtId="4" fontId="14" fillId="4" borderId="4" xfId="0" applyNumberFormat="1" applyFont="1" applyFill="1" applyBorder="1" applyAlignment="1">
      <alignment vertical="top"/>
    </xf>
    <xf numFmtId="4" fontId="5" fillId="4" borderId="0" xfId="2" applyNumberFormat="1" applyFont="1" applyFill="1" applyBorder="1"/>
    <xf numFmtId="4" fontId="23" fillId="4" borderId="0" xfId="2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/>
    <xf numFmtId="4" fontId="13" fillId="7" borderId="6" xfId="2" applyNumberFormat="1" applyFont="1" applyFill="1" applyBorder="1" applyAlignment="1">
      <alignment horizontal="center" vertical="center"/>
    </xf>
    <xf numFmtId="4" fontId="5" fillId="4" borderId="0" xfId="3" applyNumberFormat="1" applyFont="1" applyFill="1" applyBorder="1" applyAlignment="1"/>
    <xf numFmtId="4" fontId="26" fillId="4" borderId="0" xfId="3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 applyProtection="1">
      <alignment horizontal="right" vertical="top"/>
    </xf>
    <xf numFmtId="4" fontId="5" fillId="4" borderId="0" xfId="0" applyNumberFormat="1" applyFont="1" applyFill="1" applyBorder="1" applyAlignment="1" applyProtection="1">
      <alignment horizontal="right" vertical="top"/>
    </xf>
    <xf numFmtId="4" fontId="5" fillId="4" borderId="0" xfId="2" applyNumberFormat="1" applyFont="1" applyFill="1" applyBorder="1" applyAlignment="1" applyProtection="1">
      <alignment horizontal="right" vertical="top" wrapText="1"/>
    </xf>
    <xf numFmtId="4" fontId="26" fillId="4" borderId="0" xfId="3" applyNumberFormat="1" applyFont="1" applyFill="1" applyBorder="1" applyAlignment="1" applyProtection="1">
      <alignment horizontal="center"/>
    </xf>
    <xf numFmtId="4" fontId="14" fillId="4" borderId="4" xfId="0" applyNumberFormat="1" applyFont="1" applyFill="1" applyBorder="1"/>
    <xf numFmtId="4" fontId="14" fillId="4" borderId="0" xfId="0" applyNumberFormat="1" applyFont="1" applyFill="1"/>
    <xf numFmtId="4" fontId="5" fillId="4" borderId="0" xfId="0" applyNumberFormat="1" applyFont="1" applyFill="1" applyBorder="1"/>
    <xf numFmtId="0" fontId="14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" fontId="5" fillId="4" borderId="0" xfId="3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>
      <alignment vertical="top"/>
    </xf>
    <xf numFmtId="4" fontId="5" fillId="4" borderId="0" xfId="3" applyNumberFormat="1" applyFont="1" applyFill="1" applyBorder="1" applyAlignment="1" applyProtection="1">
      <alignment vertical="top"/>
      <protection locked="0"/>
    </xf>
    <xf numFmtId="4" fontId="2" fillId="4" borderId="0" xfId="3" applyNumberFormat="1" applyFont="1" applyFill="1" applyBorder="1" applyAlignment="1">
      <alignment horizontal="right" vertical="top" wrapText="1"/>
    </xf>
    <xf numFmtId="4" fontId="14" fillId="4" borderId="0" xfId="0" applyNumberFormat="1" applyFont="1" applyFill="1" applyAlignment="1">
      <alignment horizontal="left" wrapText="1"/>
    </xf>
    <xf numFmtId="4" fontId="5" fillId="4" borderId="4" xfId="3" applyNumberFormat="1" applyFont="1" applyFill="1" applyBorder="1" applyAlignment="1">
      <alignment vertical="top"/>
    </xf>
    <xf numFmtId="4" fontId="14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center"/>
    </xf>
    <xf numFmtId="0" fontId="13" fillId="7" borderId="6" xfId="2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>
      <alignment vertical="top"/>
    </xf>
    <xf numFmtId="4" fontId="15" fillId="4" borderId="0" xfId="2" applyNumberFormat="1" applyFont="1" applyFill="1" applyBorder="1" applyAlignment="1">
      <alignment vertical="top"/>
    </xf>
    <xf numFmtId="4" fontId="27" fillId="4" borderId="2" xfId="0" applyNumberFormat="1" applyFont="1" applyFill="1" applyBorder="1" applyAlignment="1">
      <alignment vertical="top"/>
    </xf>
    <xf numFmtId="4" fontId="14" fillId="4" borderId="2" xfId="0" applyNumberFormat="1" applyFont="1" applyFill="1" applyBorder="1" applyAlignment="1">
      <alignment vertical="top"/>
    </xf>
    <xf numFmtId="4" fontId="14" fillId="4" borderId="0" xfId="2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4" fontId="14" fillId="4" borderId="2" xfId="0" applyNumberFormat="1" applyFont="1" applyFill="1" applyBorder="1" applyAlignment="1" applyProtection="1">
      <alignment vertical="top"/>
    </xf>
    <xf numFmtId="4" fontId="2" fillId="4" borderId="0" xfId="0" applyNumberFormat="1" applyFont="1" applyFill="1" applyBorder="1" applyAlignment="1" applyProtection="1">
      <alignment horizontal="right" vertical="top"/>
      <protection locked="0"/>
    </xf>
    <xf numFmtId="4" fontId="20" fillId="4" borderId="0" xfId="0" applyNumberFormat="1" applyFont="1" applyFill="1" applyBorder="1" applyAlignment="1" applyProtection="1">
      <alignment horizontal="right" vertical="top"/>
    </xf>
    <xf numFmtId="4" fontId="27" fillId="4" borderId="2" xfId="0" applyNumberFormat="1" applyFont="1" applyFill="1" applyBorder="1" applyAlignment="1" applyProtection="1">
      <alignment vertical="top"/>
    </xf>
    <xf numFmtId="4" fontId="20" fillId="4" borderId="4" xfId="0" applyNumberFormat="1" applyFont="1" applyFill="1" applyBorder="1" applyAlignment="1" applyProtection="1">
      <alignment horizontal="right" vertical="top"/>
    </xf>
    <xf numFmtId="4" fontId="27" fillId="4" borderId="5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 applyProtection="1"/>
    <xf numFmtId="0" fontId="5" fillId="4" borderId="3" xfId="0" applyFont="1" applyFill="1" applyBorder="1" applyAlignment="1">
      <alignment horizontal="left" vertical="top"/>
    </xf>
    <xf numFmtId="4" fontId="2" fillId="4" borderId="2" xfId="0" applyNumberFormat="1" applyFont="1" applyFill="1" applyBorder="1" applyAlignment="1">
      <alignment vertical="top" wrapText="1"/>
    </xf>
    <xf numFmtId="4" fontId="14" fillId="4" borderId="0" xfId="0" applyNumberFormat="1" applyFont="1" applyFill="1" applyBorder="1" applyAlignment="1">
      <alignment horizontal="right" vertical="top"/>
    </xf>
    <xf numFmtId="4" fontId="15" fillId="4" borderId="0" xfId="0" applyNumberFormat="1" applyFont="1" applyFill="1" applyBorder="1" applyAlignment="1">
      <alignment horizontal="right" vertical="top"/>
    </xf>
    <xf numFmtId="4" fontId="14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4" xfId="0" applyNumberFormat="1" applyFont="1" applyFill="1" applyBorder="1" applyAlignment="1">
      <alignment horizontal="right" vertical="top"/>
    </xf>
    <xf numFmtId="4" fontId="2" fillId="4" borderId="5" xfId="0" applyNumberFormat="1" applyFont="1" applyFill="1" applyBorder="1" applyAlignment="1">
      <alignment vertical="top" wrapText="1"/>
    </xf>
    <xf numFmtId="167" fontId="14" fillId="4" borderId="0" xfId="0" applyNumberFormat="1" applyFont="1" applyFill="1" applyBorder="1"/>
    <xf numFmtId="0" fontId="16" fillId="7" borderId="10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top" wrapText="1"/>
    </xf>
    <xf numFmtId="168" fontId="14" fillId="4" borderId="0" xfId="0" applyNumberFormat="1" applyFont="1" applyFill="1" applyAlignment="1">
      <alignment horizontal="left" wrapText="1"/>
    </xf>
    <xf numFmtId="0" fontId="13" fillId="7" borderId="0" xfId="2" applyNumberFormat="1" applyFont="1" applyFill="1" applyBorder="1" applyAlignment="1">
      <alignment horizontal="center" vertical="center"/>
    </xf>
    <xf numFmtId="169" fontId="14" fillId="4" borderId="0" xfId="0" applyNumberFormat="1" applyFont="1" applyFill="1" applyAlignment="1">
      <alignment horizontal="left" wrapText="1"/>
    </xf>
    <xf numFmtId="0" fontId="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2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43" fontId="3" fillId="4" borderId="0" xfId="2" applyFont="1" applyFill="1" applyBorder="1" applyProtection="1"/>
    <xf numFmtId="0" fontId="5" fillId="4" borderId="0" xfId="0" applyFont="1" applyFill="1" applyBorder="1" applyAlignment="1">
      <alignment wrapText="1"/>
    </xf>
    <xf numFmtId="43" fontId="5" fillId="4" borderId="0" xfId="2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14" fillId="0" borderId="0" xfId="0" applyFont="1"/>
    <xf numFmtId="165" fontId="2" fillId="4" borderId="0" xfId="2" applyNumberFormat="1" applyFont="1" applyFill="1" applyBorder="1" applyAlignment="1" applyProtection="1"/>
    <xf numFmtId="165" fontId="13" fillId="7" borderId="17" xfId="2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justify" vertical="center" wrapText="1"/>
    </xf>
    <xf numFmtId="0" fontId="14" fillId="4" borderId="0" xfId="0" applyFont="1" applyFill="1" applyBorder="1" applyAlignment="1" applyProtection="1">
      <alignment horizontal="justify" vertical="center" wrapText="1"/>
    </xf>
    <xf numFmtId="0" fontId="14" fillId="4" borderId="17" xfId="0" applyFont="1" applyFill="1" applyBorder="1" applyAlignment="1" applyProtection="1">
      <alignment horizontal="justify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43" fontId="14" fillId="4" borderId="16" xfId="2" applyFont="1" applyFill="1" applyBorder="1" applyAlignment="1" applyProtection="1">
      <alignment horizontal="right" vertical="center" wrapText="1"/>
    </xf>
    <xf numFmtId="0" fontId="14" fillId="0" borderId="3" xfId="0" applyFont="1" applyBorder="1"/>
    <xf numFmtId="0" fontId="15" fillId="4" borderId="4" xfId="0" applyFont="1" applyFill="1" applyBorder="1" applyAlignment="1">
      <alignment vertical="center" wrapText="1"/>
    </xf>
    <xf numFmtId="43" fontId="14" fillId="4" borderId="19" xfId="2" applyFont="1" applyFill="1" applyBorder="1" applyAlignment="1" applyProtection="1">
      <alignment horizontal="right" vertical="center" wrapText="1"/>
      <protection locked="0"/>
    </xf>
    <xf numFmtId="43" fontId="14" fillId="0" borderId="0" xfId="2" applyFont="1"/>
    <xf numFmtId="0" fontId="14" fillId="0" borderId="9" xfId="0" applyFont="1" applyBorder="1"/>
    <xf numFmtId="0" fontId="15" fillId="4" borderId="6" xfId="0" applyFont="1" applyFill="1" applyBorder="1" applyAlignment="1">
      <alignment vertical="center" wrapText="1"/>
    </xf>
    <xf numFmtId="43" fontId="14" fillId="4" borderId="16" xfId="2" applyFont="1" applyFill="1" applyBorder="1" applyAlignment="1" applyProtection="1">
      <alignment horizontal="right" vertical="center" wrapText="1"/>
      <protection locked="0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43" fontId="14" fillId="4" borderId="16" xfId="2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 applyProtection="1">
      <alignment horizontal="right" vertical="center" wrapText="1"/>
      <protection locked="0"/>
    </xf>
    <xf numFmtId="0" fontId="14" fillId="4" borderId="8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43" fontId="14" fillId="4" borderId="2" xfId="2" applyFont="1" applyFill="1" applyBorder="1" applyAlignment="1">
      <alignment horizontal="right" vertical="center" wrapText="1"/>
    </xf>
    <xf numFmtId="43" fontId="14" fillId="4" borderId="18" xfId="2" applyFont="1" applyFill="1" applyBorder="1" applyAlignment="1">
      <alignment horizontal="right" vertical="center" wrapText="1"/>
    </xf>
    <xf numFmtId="43" fontId="14" fillId="0" borderId="0" xfId="0" applyNumberFormat="1" applyFont="1"/>
    <xf numFmtId="0" fontId="15" fillId="4" borderId="1" xfId="0" applyFont="1" applyFill="1" applyBorder="1" applyAlignment="1">
      <alignment horizontal="justify" vertical="center" wrapText="1"/>
    </xf>
    <xf numFmtId="43" fontId="15" fillId="4" borderId="16" xfId="2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justify" vertical="center" wrapText="1"/>
    </xf>
    <xf numFmtId="43" fontId="14" fillId="4" borderId="18" xfId="2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wrapText="1"/>
    </xf>
    <xf numFmtId="43" fontId="14" fillId="0" borderId="0" xfId="2" applyFont="1" applyAlignment="1">
      <alignment wrapText="1"/>
    </xf>
    <xf numFmtId="0" fontId="14" fillId="0" borderId="0" xfId="0" applyFont="1" applyBorder="1"/>
    <xf numFmtId="0" fontId="0" fillId="0" borderId="0" xfId="0" applyBorder="1" applyAlignment="1"/>
    <xf numFmtId="43" fontId="14" fillId="4" borderId="0" xfId="2" applyFont="1" applyFill="1" applyBorder="1"/>
    <xf numFmtId="0" fontId="14" fillId="4" borderId="7" xfId="0" applyFont="1" applyFill="1" applyBorder="1"/>
    <xf numFmtId="0" fontId="1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vertical="center"/>
    </xf>
    <xf numFmtId="4" fontId="5" fillId="4" borderId="0" xfId="3" applyNumberFormat="1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4" fillId="4" borderId="0" xfId="0" applyFont="1" applyFill="1" applyAlignment="1">
      <alignment horizontal="justify" wrapText="1"/>
    </xf>
    <xf numFmtId="0" fontId="5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2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>
      <alignment horizontal="left" vertical="top" wrapText="1"/>
    </xf>
    <xf numFmtId="170" fontId="5" fillId="4" borderId="0" xfId="0" applyNumberFormat="1" applyFont="1" applyFill="1" applyBorder="1" applyAlignment="1" applyProtection="1">
      <alignment vertical="center"/>
      <protection locked="0"/>
    </xf>
    <xf numFmtId="4" fontId="5" fillId="4" borderId="0" xfId="2" applyNumberFormat="1" applyFont="1" applyFill="1" applyBorder="1" applyAlignment="1" applyProtection="1">
      <alignment vertical="center"/>
      <protection locked="0"/>
    </xf>
    <xf numFmtId="4" fontId="20" fillId="4" borderId="0" xfId="0" applyNumberFormat="1" applyFont="1" applyFill="1" applyBorder="1" applyAlignment="1">
      <alignment vertical="center"/>
    </xf>
    <xf numFmtId="4" fontId="2" fillId="4" borderId="0" xfId="2" applyNumberFormat="1" applyFont="1" applyFill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4" fontId="20" fillId="4" borderId="0" xfId="2" applyNumberFormat="1" applyFont="1" applyFill="1" applyBorder="1" applyAlignment="1">
      <alignment vertical="center"/>
    </xf>
    <xf numFmtId="4" fontId="5" fillId="4" borderId="0" xfId="0" applyNumberFormat="1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14" fillId="4" borderId="0" xfId="0" applyFont="1" applyFill="1" applyAlignment="1">
      <alignment wrapText="1"/>
    </xf>
    <xf numFmtId="0" fontId="14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top" wrapText="1"/>
    </xf>
    <xf numFmtId="165" fontId="13" fillId="4" borderId="0" xfId="2" applyNumberFormat="1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 wrapText="1"/>
    </xf>
    <xf numFmtId="0" fontId="5" fillId="4" borderId="0" xfId="0" applyFont="1" applyFill="1" applyBorder="1" applyAlignment="1">
      <alignment horizontal="left" vertical="top" wrapText="1"/>
    </xf>
    <xf numFmtId="0" fontId="13" fillId="7" borderId="6" xfId="3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0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2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7" borderId="11" xfId="3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/>
    </xf>
    <xf numFmtId="0" fontId="13" fillId="7" borderId="0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right" vertical="top"/>
    </xf>
    <xf numFmtId="0" fontId="19" fillId="7" borderId="0" xfId="3" applyFont="1" applyFill="1" applyBorder="1" applyAlignment="1">
      <alignment horizontal="right" vertical="top"/>
    </xf>
    <xf numFmtId="4" fontId="13" fillId="7" borderId="7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/>
    </xf>
    <xf numFmtId="0" fontId="2" fillId="4" borderId="0" xfId="3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4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/>
    </xf>
    <xf numFmtId="43" fontId="5" fillId="4" borderId="0" xfId="2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4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7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/>
    </xf>
    <xf numFmtId="0" fontId="32" fillId="4" borderId="0" xfId="0" applyFont="1" applyFill="1" applyBorder="1" applyAlignment="1" applyProtection="1">
      <alignment horizontal="center" vertical="center"/>
      <protection locked="0"/>
    </xf>
    <xf numFmtId="0" fontId="5" fillId="4" borderId="0" xfId="3" applyFont="1" applyFill="1" applyBorder="1" applyAlignment="1">
      <alignment horizontal="left" vertical="top" wrapText="1"/>
    </xf>
    <xf numFmtId="0" fontId="1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165" fontId="2" fillId="4" borderId="0" xfId="2" applyNumberFormat="1" applyFont="1" applyFill="1" applyBorder="1" applyAlignment="1" applyProtection="1">
      <alignment horizontal="center"/>
      <protection locked="0"/>
    </xf>
    <xf numFmtId="0" fontId="15" fillId="4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4" borderId="0" xfId="0" applyFont="1" applyFill="1" applyAlignment="1">
      <alignment horizontal="justify" wrapText="1"/>
    </xf>
    <xf numFmtId="165" fontId="13" fillId="7" borderId="9" xfId="2" applyNumberFormat="1" applyFont="1" applyFill="1" applyBorder="1" applyAlignment="1" applyProtection="1">
      <alignment horizontal="center"/>
    </xf>
    <xf numFmtId="165" fontId="13" fillId="7" borderId="6" xfId="2" applyNumberFormat="1" applyFont="1" applyFill="1" applyBorder="1" applyAlignment="1" applyProtection="1">
      <alignment horizontal="center"/>
    </xf>
    <xf numFmtId="165" fontId="13" fillId="7" borderId="8" xfId="2" applyNumberFormat="1" applyFont="1" applyFill="1" applyBorder="1" applyAlignment="1" applyProtection="1">
      <alignment horizontal="center"/>
    </xf>
    <xf numFmtId="165" fontId="2" fillId="4" borderId="0" xfId="2" applyNumberFormat="1" applyFont="1" applyFill="1" applyBorder="1" applyAlignment="1" applyProtection="1">
      <alignment horizontal="center"/>
    </xf>
    <xf numFmtId="165" fontId="13" fillId="7" borderId="10" xfId="2" applyNumberFormat="1" applyFont="1" applyFill="1" applyBorder="1" applyAlignment="1" applyProtection="1">
      <alignment horizontal="center"/>
    </xf>
    <xf numFmtId="0" fontId="15" fillId="4" borderId="16" xfId="0" applyFont="1" applyFill="1" applyBorder="1" applyAlignment="1" applyProtection="1">
      <alignment horizontal="left" vertical="center" wrapText="1"/>
    </xf>
    <xf numFmtId="0" fontId="15" fillId="4" borderId="9" xfId="0" applyFont="1" applyFill="1" applyBorder="1" applyAlignment="1" applyProtection="1">
      <alignment horizontal="left" vertical="center" wrapText="1"/>
    </xf>
    <xf numFmtId="0" fontId="15" fillId="4" borderId="0" xfId="0" applyNumberFormat="1" applyFont="1" applyFill="1" applyBorder="1" applyAlignment="1">
      <alignment horizontal="right" vertical="top"/>
    </xf>
    <xf numFmtId="0" fontId="14" fillId="4" borderId="0" xfId="0" applyNumberFormat="1" applyFont="1" applyFill="1" applyBorder="1" applyAlignment="1" applyProtection="1">
      <alignment horizontal="right" vertical="top"/>
      <protection locked="0"/>
    </xf>
    <xf numFmtId="0" fontId="14" fillId="4" borderId="0" xfId="0" applyNumberFormat="1" applyFont="1" applyFill="1" applyBorder="1" applyAlignment="1">
      <alignment horizontal="right" vertical="top"/>
    </xf>
    <xf numFmtId="0" fontId="15" fillId="4" borderId="0" xfId="0" applyNumberFormat="1" applyFont="1" applyFill="1" applyBorder="1" applyAlignment="1">
      <alignment horizontal="right" vertical="center"/>
    </xf>
    <xf numFmtId="0" fontId="5" fillId="4" borderId="0" xfId="2" applyNumberFormat="1" applyFont="1" applyFill="1" applyBorder="1" applyAlignment="1">
      <alignment vertical="top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123825</xdr:rowOff>
    </xdr:from>
    <xdr:to>
      <xdr:col>2</xdr:col>
      <xdr:colOff>1362075</xdr:colOff>
      <xdr:row>76</xdr:row>
      <xdr:rowOff>152399</xdr:rowOff>
    </xdr:to>
    <xdr:sp macro="" textlink="">
      <xdr:nvSpPr>
        <xdr:cNvPr id="10" name="CuadroTexto 9"/>
        <xdr:cNvSpPr txBox="1"/>
      </xdr:nvSpPr>
      <xdr:spPr>
        <a:xfrm>
          <a:off x="0" y="11934825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1304925</xdr:colOff>
      <xdr:row>74</xdr:row>
      <xdr:rowOff>104775</xdr:rowOff>
    </xdr:from>
    <xdr:to>
      <xdr:col>5</xdr:col>
      <xdr:colOff>165100</xdr:colOff>
      <xdr:row>76</xdr:row>
      <xdr:rowOff>133349</xdr:rowOff>
    </xdr:to>
    <xdr:sp macro="" textlink="">
      <xdr:nvSpPr>
        <xdr:cNvPr id="11" name="CuadroTexto 10"/>
        <xdr:cNvSpPr txBox="1"/>
      </xdr:nvSpPr>
      <xdr:spPr>
        <a:xfrm>
          <a:off x="3829050" y="11915775"/>
          <a:ext cx="38227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209550</xdr:colOff>
      <xdr:row>74</xdr:row>
      <xdr:rowOff>285750</xdr:rowOff>
    </xdr:from>
    <xdr:to>
      <xdr:col>2</xdr:col>
      <xdr:colOff>1114425</xdr:colOff>
      <xdr:row>74</xdr:row>
      <xdr:rowOff>285750</xdr:rowOff>
    </xdr:to>
    <xdr:cxnSp macro="">
      <xdr:nvCxnSpPr>
        <xdr:cNvPr id="12" name="Conector recto 11"/>
        <xdr:cNvCxnSpPr/>
      </xdr:nvCxnSpPr>
      <xdr:spPr>
        <a:xfrm>
          <a:off x="209550" y="120967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1466850</xdr:colOff>
      <xdr:row>74</xdr:row>
      <xdr:rowOff>285750</xdr:rowOff>
    </xdr:from>
    <xdr:to>
      <xdr:col>4</xdr:col>
      <xdr:colOff>1304925</xdr:colOff>
      <xdr:row>74</xdr:row>
      <xdr:rowOff>285750</xdr:rowOff>
    </xdr:to>
    <xdr:cxnSp macro="">
      <xdr:nvCxnSpPr>
        <xdr:cNvPr id="13" name="Conector recto 12"/>
        <xdr:cNvCxnSpPr/>
      </xdr:nvCxnSpPr>
      <xdr:spPr>
        <a:xfrm>
          <a:off x="3990975" y="120967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304800</xdr:colOff>
      <xdr:row>4</xdr:row>
      <xdr:rowOff>104775</xdr:rowOff>
    </xdr:to>
    <xdr:pic>
      <xdr:nvPicPr>
        <xdr:cNvPr id="6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67</xdr:row>
      <xdr:rowOff>228601</xdr:rowOff>
    </xdr:from>
    <xdr:to>
      <xdr:col>3</xdr:col>
      <xdr:colOff>1055369</xdr:colOff>
      <xdr:row>71</xdr:row>
      <xdr:rowOff>1</xdr:rowOff>
    </xdr:to>
    <xdr:sp macro="" textlink="">
      <xdr:nvSpPr>
        <xdr:cNvPr id="4" name="CuadroTexto 3"/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1114425</xdr:colOff>
      <xdr:row>67</xdr:row>
      <xdr:rowOff>228601</xdr:rowOff>
    </xdr:from>
    <xdr:to>
      <xdr:col>9</xdr:col>
      <xdr:colOff>302894</xdr:colOff>
      <xdr:row>71</xdr:row>
      <xdr:rowOff>1</xdr:rowOff>
    </xdr:to>
    <xdr:sp macro="" textlink="">
      <xdr:nvSpPr>
        <xdr:cNvPr id="6" name="CuadroTexto 5"/>
        <xdr:cNvSpPr txBox="1"/>
      </xdr:nvSpPr>
      <xdr:spPr>
        <a:xfrm>
          <a:off x="9429750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1476375</xdr:colOff>
      <xdr:row>67</xdr:row>
      <xdr:rowOff>495301</xdr:rowOff>
    </xdr:from>
    <xdr:to>
      <xdr:col>3</xdr:col>
      <xdr:colOff>542925</xdr:colOff>
      <xdr:row>67</xdr:row>
      <xdr:rowOff>495301</xdr:rowOff>
    </xdr:to>
    <xdr:cxnSp macro="">
      <xdr:nvCxnSpPr>
        <xdr:cNvPr id="7" name="Conector recto 6"/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67</xdr:row>
      <xdr:rowOff>495301</xdr:rowOff>
    </xdr:from>
    <xdr:to>
      <xdr:col>8</xdr:col>
      <xdr:colOff>1257300</xdr:colOff>
      <xdr:row>67</xdr:row>
      <xdr:rowOff>495301</xdr:rowOff>
    </xdr:to>
    <xdr:cxnSp macro="">
      <xdr:nvCxnSpPr>
        <xdr:cNvPr id="8" name="Conector recto 7"/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266700</xdr:colOff>
      <xdr:row>4</xdr:row>
      <xdr:rowOff>76200</xdr:rowOff>
    </xdr:to>
    <xdr:pic>
      <xdr:nvPicPr>
        <xdr:cNvPr id="9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80</xdr:row>
      <xdr:rowOff>390525</xdr:rowOff>
    </xdr:from>
    <xdr:to>
      <xdr:col>2</xdr:col>
      <xdr:colOff>1952625</xdr:colOff>
      <xdr:row>82</xdr:row>
      <xdr:rowOff>171449</xdr:rowOff>
    </xdr:to>
    <xdr:sp macro="" textlink="">
      <xdr:nvSpPr>
        <xdr:cNvPr id="7" name="CuadroTexto 6"/>
        <xdr:cNvSpPr txBox="1"/>
      </xdr:nvSpPr>
      <xdr:spPr>
        <a:xfrm>
          <a:off x="1238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1990725</xdr:colOff>
      <xdr:row>80</xdr:row>
      <xdr:rowOff>390525</xdr:rowOff>
    </xdr:from>
    <xdr:to>
      <xdr:col>6</xdr:col>
      <xdr:colOff>0</xdr:colOff>
      <xdr:row>82</xdr:row>
      <xdr:rowOff>171449</xdr:rowOff>
    </xdr:to>
    <xdr:sp macro="" textlink="">
      <xdr:nvSpPr>
        <xdr:cNvPr id="8" name="CuadroTexto 7"/>
        <xdr:cNvSpPr txBox="1"/>
      </xdr:nvSpPr>
      <xdr:spPr>
        <a:xfrm>
          <a:off x="40481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276225</xdr:colOff>
      <xdr:row>80</xdr:row>
      <xdr:rowOff>514350</xdr:rowOff>
    </xdr:from>
    <xdr:to>
      <xdr:col>2</xdr:col>
      <xdr:colOff>1752600</xdr:colOff>
      <xdr:row>80</xdr:row>
      <xdr:rowOff>514350</xdr:rowOff>
    </xdr:to>
    <xdr:cxnSp macro="">
      <xdr:nvCxnSpPr>
        <xdr:cNvPr id="9" name="Conector recto 8"/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2228850</xdr:colOff>
      <xdr:row>80</xdr:row>
      <xdr:rowOff>514350</xdr:rowOff>
    </xdr:from>
    <xdr:to>
      <xdr:col>5</xdr:col>
      <xdr:colOff>495300</xdr:colOff>
      <xdr:row>80</xdr:row>
      <xdr:rowOff>514350</xdr:rowOff>
    </xdr:to>
    <xdr:cxnSp macro="">
      <xdr:nvCxnSpPr>
        <xdr:cNvPr id="10" name="Conector recto 9"/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285750</xdr:colOff>
      <xdr:row>4</xdr:row>
      <xdr:rowOff>66675</xdr:rowOff>
    </xdr:to>
    <xdr:pic>
      <xdr:nvPicPr>
        <xdr:cNvPr id="6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675408</xdr:colOff>
      <xdr:row>37</xdr:row>
      <xdr:rowOff>554182</xdr:rowOff>
    </xdr:from>
    <xdr:to>
      <xdr:col>3</xdr:col>
      <xdr:colOff>533225</xdr:colOff>
      <xdr:row>41</xdr:row>
      <xdr:rowOff>865</xdr:rowOff>
    </xdr:to>
    <xdr:sp macro="" textlink="">
      <xdr:nvSpPr>
        <xdr:cNvPr id="4" name="CuadroTexto 3"/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233793</xdr:colOff>
      <xdr:row>37</xdr:row>
      <xdr:rowOff>554185</xdr:rowOff>
    </xdr:from>
    <xdr:to>
      <xdr:col>7</xdr:col>
      <xdr:colOff>524564</xdr:colOff>
      <xdr:row>41</xdr:row>
      <xdr:rowOff>868</xdr:rowOff>
    </xdr:to>
    <xdr:sp macro="" textlink="">
      <xdr:nvSpPr>
        <xdr:cNvPr id="6" name="CuadroTexto 5"/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415637</xdr:colOff>
      <xdr:row>38</xdr:row>
      <xdr:rowOff>43293</xdr:rowOff>
    </xdr:from>
    <xdr:to>
      <xdr:col>3</xdr:col>
      <xdr:colOff>216478</xdr:colOff>
      <xdr:row>38</xdr:row>
      <xdr:rowOff>43293</xdr:rowOff>
    </xdr:to>
    <xdr:cxnSp macro="">
      <xdr:nvCxnSpPr>
        <xdr:cNvPr id="7" name="Conector recto 6"/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38</xdr:row>
      <xdr:rowOff>39831</xdr:rowOff>
    </xdr:from>
    <xdr:to>
      <xdr:col>7</xdr:col>
      <xdr:colOff>117763</xdr:colOff>
      <xdr:row>38</xdr:row>
      <xdr:rowOff>39831</xdr:rowOff>
    </xdr:to>
    <xdr:cxnSp macro="">
      <xdr:nvCxnSpPr>
        <xdr:cNvPr id="8" name="Conector recto 7"/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43295</xdr:colOff>
      <xdr:row>0</xdr:row>
      <xdr:rowOff>17318</xdr:rowOff>
    </xdr:from>
    <xdr:to>
      <xdr:col>1</xdr:col>
      <xdr:colOff>498763</xdr:colOff>
      <xdr:row>4</xdr:row>
      <xdr:rowOff>56284</xdr:rowOff>
    </xdr:to>
    <xdr:pic>
      <xdr:nvPicPr>
        <xdr:cNvPr id="9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5" y="17318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43</xdr:row>
      <xdr:rowOff>57150</xdr:rowOff>
    </xdr:from>
    <xdr:to>
      <xdr:col>5</xdr:col>
      <xdr:colOff>721994</xdr:colOff>
      <xdr:row>48</xdr:row>
      <xdr:rowOff>1</xdr:rowOff>
    </xdr:to>
    <xdr:sp macro="" textlink="">
      <xdr:nvSpPr>
        <xdr:cNvPr id="4" name="CuadroTexto 3"/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1457325</xdr:colOff>
      <xdr:row>43</xdr:row>
      <xdr:rowOff>57150</xdr:rowOff>
    </xdr:from>
    <xdr:to>
      <xdr:col>8</xdr:col>
      <xdr:colOff>874394</xdr:colOff>
      <xdr:row>48</xdr:row>
      <xdr:rowOff>1</xdr:rowOff>
    </xdr:to>
    <xdr:sp macro="" textlink="">
      <xdr:nvSpPr>
        <xdr:cNvPr id="6" name="CuadroTexto 5"/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714375</xdr:colOff>
      <xdr:row>44</xdr:row>
      <xdr:rowOff>152400</xdr:rowOff>
    </xdr:from>
    <xdr:to>
      <xdr:col>5</xdr:col>
      <xdr:colOff>228600</xdr:colOff>
      <xdr:row>44</xdr:row>
      <xdr:rowOff>152400</xdr:rowOff>
    </xdr:to>
    <xdr:cxnSp macro="">
      <xdr:nvCxnSpPr>
        <xdr:cNvPr id="7" name="Conector recto 6"/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44</xdr:row>
      <xdr:rowOff>152400</xdr:rowOff>
    </xdr:from>
    <xdr:to>
      <xdr:col>8</xdr:col>
      <xdr:colOff>419100</xdr:colOff>
      <xdr:row>44</xdr:row>
      <xdr:rowOff>152400</xdr:rowOff>
    </xdr:to>
    <xdr:cxnSp macro="">
      <xdr:nvCxnSpPr>
        <xdr:cNvPr id="8" name="Conector recto 7"/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304800</xdr:colOff>
      <xdr:row>4</xdr:row>
      <xdr:rowOff>85725</xdr:rowOff>
    </xdr:to>
    <xdr:pic>
      <xdr:nvPicPr>
        <xdr:cNvPr id="9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47</xdr:row>
      <xdr:rowOff>542926</xdr:rowOff>
    </xdr:from>
    <xdr:to>
      <xdr:col>3</xdr:col>
      <xdr:colOff>102869</xdr:colOff>
      <xdr:row>51</xdr:row>
      <xdr:rowOff>0</xdr:rowOff>
    </xdr:to>
    <xdr:sp macro="" textlink="">
      <xdr:nvSpPr>
        <xdr:cNvPr id="4" name="CuadroTexto 3"/>
        <xdr:cNvSpPr txBox="1"/>
      </xdr:nvSpPr>
      <xdr:spPr>
        <a:xfrm>
          <a:off x="69532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161925</xdr:colOff>
      <xdr:row>48</xdr:row>
      <xdr:rowOff>47625</xdr:rowOff>
    </xdr:from>
    <xdr:to>
      <xdr:col>2</xdr:col>
      <xdr:colOff>3590925</xdr:colOff>
      <xdr:row>48</xdr:row>
      <xdr:rowOff>47625</xdr:rowOff>
    </xdr:to>
    <xdr:cxnSp macro="">
      <xdr:nvCxnSpPr>
        <xdr:cNvPr id="5" name="Conector recto 4"/>
        <xdr:cNvCxnSpPr/>
      </xdr:nvCxnSpPr>
      <xdr:spPr>
        <a:xfrm>
          <a:off x="1190625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47</xdr:row>
      <xdr:rowOff>542926</xdr:rowOff>
    </xdr:from>
    <xdr:to>
      <xdr:col>7</xdr:col>
      <xdr:colOff>502919</xdr:colOff>
      <xdr:row>51</xdr:row>
      <xdr:rowOff>0</xdr:rowOff>
    </xdr:to>
    <xdr:sp macro="" textlink="">
      <xdr:nvSpPr>
        <xdr:cNvPr id="6" name="CuadroTexto 5"/>
        <xdr:cNvSpPr txBox="1"/>
      </xdr:nvSpPr>
      <xdr:spPr>
        <a:xfrm>
          <a:off x="589597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257175</xdr:colOff>
      <xdr:row>48</xdr:row>
      <xdr:rowOff>47625</xdr:rowOff>
    </xdr:from>
    <xdr:to>
      <xdr:col>7</xdr:col>
      <xdr:colOff>133350</xdr:colOff>
      <xdr:row>48</xdr:row>
      <xdr:rowOff>47625</xdr:rowOff>
    </xdr:to>
    <xdr:cxnSp macro="">
      <xdr:nvCxnSpPr>
        <xdr:cNvPr id="7" name="Conector recto 6"/>
        <xdr:cNvCxnSpPr/>
      </xdr:nvCxnSpPr>
      <xdr:spPr>
        <a:xfrm>
          <a:off x="6362700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6</xdr:col>
      <xdr:colOff>304800</xdr:colOff>
      <xdr:row>89</xdr:row>
      <xdr:rowOff>38099</xdr:rowOff>
    </xdr:to>
    <xdr:sp macro="" textlink="">
      <xdr:nvSpPr>
        <xdr:cNvPr id="6" name="CuadroTexto 5"/>
        <xdr:cNvSpPr txBox="1"/>
      </xdr:nvSpPr>
      <xdr:spPr>
        <a:xfrm>
          <a:off x="0" y="1348740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1381125</xdr:colOff>
      <xdr:row>87</xdr:row>
      <xdr:rowOff>0</xdr:rowOff>
    </xdr:from>
    <xdr:to>
      <xdr:col>9</xdr:col>
      <xdr:colOff>190500</xdr:colOff>
      <xdr:row>89</xdr:row>
      <xdr:rowOff>38099</xdr:rowOff>
    </xdr:to>
    <xdr:sp macro="" textlink="">
      <xdr:nvSpPr>
        <xdr:cNvPr id="8" name="CuadroTexto 7"/>
        <xdr:cNvSpPr txBox="1"/>
      </xdr:nvSpPr>
      <xdr:spPr>
        <a:xfrm>
          <a:off x="3533775" y="1348740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38100</xdr:colOff>
      <xdr:row>87</xdr:row>
      <xdr:rowOff>152400</xdr:rowOff>
    </xdr:from>
    <xdr:to>
      <xdr:col>5</xdr:col>
      <xdr:colOff>1400175</xdr:colOff>
      <xdr:row>87</xdr:row>
      <xdr:rowOff>152400</xdr:rowOff>
    </xdr:to>
    <xdr:cxnSp macro="">
      <xdr:nvCxnSpPr>
        <xdr:cNvPr id="10" name="Conector recto 9"/>
        <xdr:cNvCxnSpPr/>
      </xdr:nvCxnSpPr>
      <xdr:spPr>
        <a:xfrm>
          <a:off x="123825" y="13639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87</xdr:row>
      <xdr:rowOff>152400</xdr:rowOff>
    </xdr:from>
    <xdr:to>
      <xdr:col>9</xdr:col>
      <xdr:colOff>19050</xdr:colOff>
      <xdr:row>87</xdr:row>
      <xdr:rowOff>152400</xdr:rowOff>
    </xdr:to>
    <xdr:cxnSp macro="">
      <xdr:nvCxnSpPr>
        <xdr:cNvPr id="13" name="Conector recto 12"/>
        <xdr:cNvCxnSpPr/>
      </xdr:nvCxnSpPr>
      <xdr:spPr>
        <a:xfrm>
          <a:off x="3819525" y="13639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38100</xdr:rowOff>
    </xdr:from>
    <xdr:to>
      <xdr:col>2</xdr:col>
      <xdr:colOff>114300</xdr:colOff>
      <xdr:row>45</xdr:row>
      <xdr:rowOff>9524</xdr:rowOff>
    </xdr:to>
    <xdr:sp macro="" textlink="">
      <xdr:nvSpPr>
        <xdr:cNvPr id="3" name="CuadroTexto 2"/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133350</xdr:colOff>
      <xdr:row>41</xdr:row>
      <xdr:rowOff>38100</xdr:rowOff>
    </xdr:from>
    <xdr:to>
      <xdr:col>6</xdr:col>
      <xdr:colOff>0</xdr:colOff>
      <xdr:row>45</xdr:row>
      <xdr:rowOff>9524</xdr:rowOff>
    </xdr:to>
    <xdr:sp macro="" textlink="">
      <xdr:nvSpPr>
        <xdr:cNvPr id="4" name="CuadroTexto 3"/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285750</xdr:colOff>
      <xdr:row>41</xdr:row>
      <xdr:rowOff>133350</xdr:rowOff>
    </xdr:from>
    <xdr:to>
      <xdr:col>2</xdr:col>
      <xdr:colOff>28575</xdr:colOff>
      <xdr:row>41</xdr:row>
      <xdr:rowOff>133352</xdr:rowOff>
    </xdr:to>
    <xdr:cxnSp macro="">
      <xdr:nvCxnSpPr>
        <xdr:cNvPr id="5" name="Conector recto 4"/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41</xdr:row>
      <xdr:rowOff>133350</xdr:rowOff>
    </xdr:from>
    <xdr:to>
      <xdr:col>5</xdr:col>
      <xdr:colOff>990600</xdr:colOff>
      <xdr:row>41</xdr:row>
      <xdr:rowOff>133352</xdr:rowOff>
    </xdr:to>
    <xdr:cxnSp macro="">
      <xdr:nvCxnSpPr>
        <xdr:cNvPr id="6" name="Conector recto 5"/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238125</xdr:colOff>
      <xdr:row>4</xdr:row>
      <xdr:rowOff>104775</xdr:rowOff>
    </xdr:to>
    <xdr:pic>
      <xdr:nvPicPr>
        <xdr:cNvPr id="7" name="Picture 0" descr="3939c106-c8d4-4a94-99e7-c79b6d64ac8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80"/>
  <sheetViews>
    <sheetView zoomScaleNormal="100" workbookViewId="0">
      <selection activeCell="C5" sqref="C5"/>
    </sheetView>
  </sheetViews>
  <sheetFormatPr baseColWidth="10" defaultRowHeight="12" x14ac:dyDescent="0.2"/>
  <cols>
    <col min="1" max="1" width="4" style="16" customWidth="1"/>
    <col min="2" max="2" width="33.85546875" style="16" customWidth="1"/>
    <col min="3" max="3" width="33.28515625" style="16" customWidth="1"/>
    <col min="4" max="5" width="20.5703125" style="16" customWidth="1"/>
    <col min="6" max="6" width="3" style="16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3" customFormat="1" x14ac:dyDescent="0.2">
      <c r="A1" s="332"/>
      <c r="B1" s="332"/>
      <c r="C1" s="332"/>
      <c r="D1" s="332"/>
      <c r="E1" s="332"/>
      <c r="F1" s="332"/>
    </row>
    <row r="2" spans="1:6" x14ac:dyDescent="0.2">
      <c r="B2" s="334" t="s">
        <v>233</v>
      </c>
      <c r="C2" s="334"/>
      <c r="D2" s="334"/>
      <c r="E2" s="334"/>
      <c r="F2" s="334"/>
    </row>
    <row r="3" spans="1:6" x14ac:dyDescent="0.2">
      <c r="B3" s="334" t="s">
        <v>79</v>
      </c>
      <c r="C3" s="334"/>
      <c r="D3" s="334"/>
      <c r="E3" s="334"/>
      <c r="F3" s="334"/>
    </row>
    <row r="4" spans="1:6" x14ac:dyDescent="0.2">
      <c r="B4" s="334" t="s">
        <v>235</v>
      </c>
      <c r="C4" s="334"/>
      <c r="D4" s="334"/>
      <c r="E4" s="334"/>
      <c r="F4" s="334"/>
    </row>
    <row r="5" spans="1:6" s="23" customFormat="1" ht="9.75" customHeight="1" x14ac:dyDescent="0.2">
      <c r="A5" s="63"/>
      <c r="B5" s="63"/>
      <c r="C5" s="63"/>
      <c r="D5" s="64"/>
      <c r="E5" s="64"/>
      <c r="F5" s="65"/>
    </row>
    <row r="6" spans="1:6" s="161" customFormat="1" ht="20.100000000000001" customHeight="1" x14ac:dyDescent="0.2">
      <c r="A6" s="160"/>
      <c r="B6" s="323" t="s">
        <v>75</v>
      </c>
      <c r="C6" s="323"/>
      <c r="D6" s="67">
        <v>2019</v>
      </c>
      <c r="E6" s="67">
        <v>2018</v>
      </c>
      <c r="F6" s="69"/>
    </row>
    <row r="7" spans="1:6" s="23" customFormat="1" ht="3" customHeight="1" x14ac:dyDescent="0.2">
      <c r="A7" s="70"/>
      <c r="B7" s="71"/>
      <c r="C7" s="71"/>
      <c r="D7" s="72"/>
      <c r="E7" s="72"/>
      <c r="F7" s="158"/>
    </row>
    <row r="8" spans="1:6" s="92" customFormat="1" x14ac:dyDescent="0.2">
      <c r="A8" s="162"/>
      <c r="B8" s="324" t="s">
        <v>80</v>
      </c>
      <c r="C8" s="324"/>
      <c r="D8" s="38"/>
      <c r="E8" s="38"/>
      <c r="F8" s="89"/>
    </row>
    <row r="9" spans="1:6" x14ac:dyDescent="0.2">
      <c r="A9" s="75"/>
      <c r="B9" s="325" t="s">
        <v>224</v>
      </c>
      <c r="C9" s="325"/>
      <c r="D9" s="285">
        <f>SUM(D10:D16)</f>
        <v>687509101.62000012</v>
      </c>
      <c r="E9" s="285">
        <f>SUM(E10:E16)</f>
        <v>2124212101.2299998</v>
      </c>
      <c r="F9" s="89"/>
    </row>
    <row r="10" spans="1:6" x14ac:dyDescent="0.2">
      <c r="A10" s="74"/>
      <c r="B10" s="322" t="s">
        <v>83</v>
      </c>
      <c r="C10" s="322"/>
      <c r="D10" s="297">
        <v>487562242.5</v>
      </c>
      <c r="E10" s="297">
        <f>1404457272.75+2057429</f>
        <v>1406514701.75</v>
      </c>
      <c r="F10" s="89"/>
    </row>
    <row r="11" spans="1:6" x14ac:dyDescent="0.2">
      <c r="A11" s="74"/>
      <c r="B11" s="322" t="s">
        <v>85</v>
      </c>
      <c r="C11" s="322"/>
      <c r="D11" s="297">
        <v>0</v>
      </c>
      <c r="E11" s="297">
        <v>0</v>
      </c>
      <c r="F11" s="89"/>
    </row>
    <row r="12" spans="1:6" ht="12" customHeight="1" x14ac:dyDescent="0.2">
      <c r="A12" s="74"/>
      <c r="B12" s="322" t="s">
        <v>87</v>
      </c>
      <c r="C12" s="322"/>
      <c r="D12" s="297">
        <v>0</v>
      </c>
      <c r="E12" s="297">
        <v>0</v>
      </c>
      <c r="F12" s="89"/>
    </row>
    <row r="13" spans="1:6" x14ac:dyDescent="0.2">
      <c r="A13" s="74"/>
      <c r="B13" s="322" t="s">
        <v>89</v>
      </c>
      <c r="C13" s="322"/>
      <c r="D13" s="297">
        <v>133270119.58</v>
      </c>
      <c r="E13" s="297">
        <v>439841775.63999999</v>
      </c>
      <c r="F13" s="89"/>
    </row>
    <row r="14" spans="1:6" x14ac:dyDescent="0.2">
      <c r="A14" s="74"/>
      <c r="B14" s="322" t="s">
        <v>225</v>
      </c>
      <c r="C14" s="322"/>
      <c r="D14" s="297">
        <v>32054387.32</v>
      </c>
      <c r="E14" s="297">
        <v>118189318.29000001</v>
      </c>
      <c r="F14" s="89"/>
    </row>
    <row r="15" spans="1:6" x14ac:dyDescent="0.2">
      <c r="A15" s="74"/>
      <c r="B15" s="322" t="s">
        <v>226</v>
      </c>
      <c r="C15" s="322"/>
      <c r="D15" s="297">
        <v>34622352.219999999</v>
      </c>
      <c r="E15" s="297">
        <v>159666305.55000001</v>
      </c>
      <c r="F15" s="89"/>
    </row>
    <row r="16" spans="1:6" x14ac:dyDescent="0.2">
      <c r="A16" s="74"/>
      <c r="B16" s="322" t="s">
        <v>227</v>
      </c>
      <c r="C16" s="322"/>
      <c r="D16" s="297">
        <v>0</v>
      </c>
      <c r="E16" s="297">
        <v>0</v>
      </c>
      <c r="F16" s="89"/>
    </row>
    <row r="17" spans="1:6" ht="37.5" customHeight="1" x14ac:dyDescent="0.2">
      <c r="A17" s="75"/>
      <c r="B17" s="325" t="s">
        <v>228</v>
      </c>
      <c r="C17" s="325"/>
      <c r="D17" s="285">
        <f>SUM(D18:D19)</f>
        <v>5002419689.5200005</v>
      </c>
      <c r="E17" s="285">
        <f>SUM(E18:E19)</f>
        <v>22179994438.290001</v>
      </c>
      <c r="F17" s="89"/>
    </row>
    <row r="18" spans="1:6" ht="25.5" customHeight="1" x14ac:dyDescent="0.2">
      <c r="A18" s="74"/>
      <c r="B18" s="322" t="s">
        <v>229</v>
      </c>
      <c r="C18" s="322"/>
      <c r="D18" s="296">
        <v>5002419689.5200005</v>
      </c>
      <c r="E18" s="296">
        <v>22179994438.290001</v>
      </c>
      <c r="F18" s="89"/>
    </row>
    <row r="19" spans="1:6" ht="23.25" customHeight="1" x14ac:dyDescent="0.2">
      <c r="A19" s="74"/>
      <c r="B19" s="322" t="s">
        <v>230</v>
      </c>
      <c r="C19" s="322"/>
      <c r="D19" s="297">
        <v>0</v>
      </c>
      <c r="E19" s="297">
        <v>0</v>
      </c>
      <c r="F19" s="89"/>
    </row>
    <row r="20" spans="1:6" x14ac:dyDescent="0.2">
      <c r="A20" s="74"/>
      <c r="B20" s="325" t="s">
        <v>99</v>
      </c>
      <c r="C20" s="325"/>
      <c r="D20" s="285">
        <f>SUM(D21:D25)</f>
        <v>453427.97</v>
      </c>
      <c r="E20" s="285">
        <f>SUM(E21:E25)</f>
        <v>0</v>
      </c>
      <c r="F20" s="89"/>
    </row>
    <row r="21" spans="1:6" x14ac:dyDescent="0.2">
      <c r="A21" s="74"/>
      <c r="B21" s="322" t="s">
        <v>101</v>
      </c>
      <c r="C21" s="322"/>
      <c r="D21" s="297">
        <v>0</v>
      </c>
      <c r="E21" s="297">
        <v>0</v>
      </c>
      <c r="F21" s="89"/>
    </row>
    <row r="22" spans="1:6" x14ac:dyDescent="0.2">
      <c r="A22" s="74"/>
      <c r="B22" s="322" t="s">
        <v>102</v>
      </c>
      <c r="C22" s="322"/>
      <c r="D22" s="297">
        <v>0</v>
      </c>
      <c r="E22" s="297">
        <v>0</v>
      </c>
      <c r="F22" s="89"/>
    </row>
    <row r="23" spans="1:6" ht="13.5" customHeight="1" x14ac:dyDescent="0.2">
      <c r="A23" s="74"/>
      <c r="B23" s="330" t="s">
        <v>103</v>
      </c>
      <c r="C23" s="330"/>
      <c r="D23" s="297">
        <v>0</v>
      </c>
      <c r="E23" s="297">
        <v>0</v>
      </c>
      <c r="F23" s="89"/>
    </row>
    <row r="24" spans="1:6" x14ac:dyDescent="0.2">
      <c r="A24" s="74"/>
      <c r="B24" s="322" t="s">
        <v>105</v>
      </c>
      <c r="C24" s="322"/>
      <c r="D24" s="297">
        <v>0</v>
      </c>
      <c r="E24" s="297">
        <v>0</v>
      </c>
      <c r="F24" s="89"/>
    </row>
    <row r="25" spans="1:6" x14ac:dyDescent="0.2">
      <c r="A25" s="74"/>
      <c r="B25" s="322" t="s">
        <v>106</v>
      </c>
      <c r="C25" s="322"/>
      <c r="D25" s="297">
        <v>453427.97</v>
      </c>
      <c r="E25" s="297">
        <v>0</v>
      </c>
      <c r="F25" s="89"/>
    </row>
    <row r="26" spans="1:6" x14ac:dyDescent="0.2">
      <c r="A26" s="75"/>
      <c r="B26" s="37"/>
      <c r="C26" s="40"/>
      <c r="D26" s="199"/>
      <c r="E26" s="199"/>
      <c r="F26" s="89"/>
    </row>
    <row r="27" spans="1:6" x14ac:dyDescent="0.2">
      <c r="A27" s="166"/>
      <c r="B27" s="329" t="s">
        <v>108</v>
      </c>
      <c r="C27" s="329"/>
      <c r="D27" s="298">
        <f>D9+D17+D20</f>
        <v>5690382219.1100006</v>
      </c>
      <c r="E27" s="298">
        <f>E9+E17+E20</f>
        <v>24304206539.52</v>
      </c>
      <c r="F27" s="167"/>
    </row>
    <row r="28" spans="1:6" x14ac:dyDescent="0.2">
      <c r="A28" s="75"/>
      <c r="B28" s="329"/>
      <c r="C28" s="329"/>
      <c r="D28" s="199"/>
      <c r="E28" s="199"/>
      <c r="F28" s="89"/>
    </row>
    <row r="29" spans="1:6" x14ac:dyDescent="0.2">
      <c r="A29" s="168"/>
      <c r="B29" s="324" t="s">
        <v>81</v>
      </c>
      <c r="C29" s="324"/>
      <c r="D29" s="199"/>
      <c r="E29" s="199"/>
      <c r="F29" s="158"/>
    </row>
    <row r="30" spans="1:6" x14ac:dyDescent="0.2">
      <c r="A30" s="168"/>
      <c r="B30" s="324" t="s">
        <v>82</v>
      </c>
      <c r="C30" s="324"/>
      <c r="D30" s="285">
        <f>SUM(D31:D33)</f>
        <v>1718868319.5999999</v>
      </c>
      <c r="E30" s="285">
        <f>SUM(E31:E33)</f>
        <v>9004535430.5400009</v>
      </c>
      <c r="F30" s="89"/>
    </row>
    <row r="31" spans="1:6" x14ac:dyDescent="0.2">
      <c r="A31" s="168"/>
      <c r="B31" s="322" t="s">
        <v>84</v>
      </c>
      <c r="C31" s="322"/>
      <c r="D31" s="297">
        <v>1363387520</v>
      </c>
      <c r="E31" s="297">
        <v>6228346377.6700001</v>
      </c>
      <c r="F31" s="89"/>
    </row>
    <row r="32" spans="1:6" x14ac:dyDescent="0.2">
      <c r="A32" s="168"/>
      <c r="B32" s="322" t="s">
        <v>86</v>
      </c>
      <c r="C32" s="322"/>
      <c r="D32" s="297">
        <v>94284588.579999998</v>
      </c>
      <c r="E32" s="297">
        <v>603888362.17999995</v>
      </c>
      <c r="F32" s="89"/>
    </row>
    <row r="33" spans="1:6" x14ac:dyDescent="0.2">
      <c r="A33" s="168"/>
      <c r="B33" s="322" t="s">
        <v>88</v>
      </c>
      <c r="C33" s="322"/>
      <c r="D33" s="297">
        <v>261196211.02000001</v>
      </c>
      <c r="E33" s="297">
        <v>2172300690.6900001</v>
      </c>
      <c r="F33" s="89"/>
    </row>
    <row r="34" spans="1:6" x14ac:dyDescent="0.2">
      <c r="A34" s="168"/>
      <c r="B34" s="324" t="s">
        <v>179</v>
      </c>
      <c r="C34" s="324"/>
      <c r="D34" s="285">
        <f>SUM(D35:D43)</f>
        <v>1362174729.0300002</v>
      </c>
      <c r="E34" s="285">
        <f>SUM(E35:E43)</f>
        <v>8360876197.75</v>
      </c>
      <c r="F34" s="89"/>
    </row>
    <row r="35" spans="1:6" x14ac:dyDescent="0.2">
      <c r="A35" s="168"/>
      <c r="B35" s="322" t="s">
        <v>90</v>
      </c>
      <c r="C35" s="322"/>
      <c r="D35" s="297">
        <v>201746945.13999999</v>
      </c>
      <c r="E35" s="297">
        <v>917813546.35000002</v>
      </c>
      <c r="F35" s="89"/>
    </row>
    <row r="36" spans="1:6" ht="12" customHeight="1" x14ac:dyDescent="0.2">
      <c r="A36" s="168"/>
      <c r="B36" s="322" t="s">
        <v>91</v>
      </c>
      <c r="C36" s="322"/>
      <c r="D36" s="297">
        <v>1089046406.99</v>
      </c>
      <c r="E36" s="297">
        <v>6765511218.6999998</v>
      </c>
      <c r="F36" s="89"/>
    </row>
    <row r="37" spans="1:6" ht="12.75" customHeight="1" x14ac:dyDescent="0.2">
      <c r="A37" s="168"/>
      <c r="B37" s="322" t="s">
        <v>92</v>
      </c>
      <c r="C37" s="322"/>
      <c r="D37" s="297">
        <v>0</v>
      </c>
      <c r="E37" s="297">
        <v>0</v>
      </c>
      <c r="F37" s="89"/>
    </row>
    <row r="38" spans="1:6" x14ac:dyDescent="0.2">
      <c r="A38" s="168"/>
      <c r="B38" s="322" t="s">
        <v>93</v>
      </c>
      <c r="C38" s="322"/>
      <c r="D38" s="297">
        <v>64380376.899999999</v>
      </c>
      <c r="E38" s="297">
        <v>536942616.14999998</v>
      </c>
      <c r="F38" s="89"/>
    </row>
    <row r="39" spans="1:6" x14ac:dyDescent="0.2">
      <c r="A39" s="168"/>
      <c r="B39" s="322" t="s">
        <v>94</v>
      </c>
      <c r="C39" s="322"/>
      <c r="D39" s="297">
        <v>0</v>
      </c>
      <c r="E39" s="297">
        <v>0</v>
      </c>
      <c r="F39" s="89"/>
    </row>
    <row r="40" spans="1:6" x14ac:dyDescent="0.2">
      <c r="A40" s="168"/>
      <c r="B40" s="322" t="s">
        <v>96</v>
      </c>
      <c r="C40" s="322"/>
      <c r="D40" s="297">
        <v>7001000</v>
      </c>
      <c r="E40" s="297">
        <v>140608816.55000001</v>
      </c>
      <c r="F40" s="89"/>
    </row>
    <row r="41" spans="1:6" x14ac:dyDescent="0.2">
      <c r="A41" s="168"/>
      <c r="B41" s="322" t="s">
        <v>97</v>
      </c>
      <c r="C41" s="322"/>
      <c r="D41" s="297">
        <v>0</v>
      </c>
      <c r="E41" s="297">
        <v>0</v>
      </c>
      <c r="F41" s="89"/>
    </row>
    <row r="42" spans="1:6" x14ac:dyDescent="0.2">
      <c r="A42" s="168"/>
      <c r="B42" s="322" t="s">
        <v>98</v>
      </c>
      <c r="C42" s="322"/>
      <c r="D42" s="297">
        <v>0</v>
      </c>
      <c r="E42" s="297">
        <v>0</v>
      </c>
      <c r="F42" s="89"/>
    </row>
    <row r="43" spans="1:6" ht="14.25" customHeight="1" x14ac:dyDescent="0.2">
      <c r="A43" s="168"/>
      <c r="B43" s="322" t="s">
        <v>100</v>
      </c>
      <c r="C43" s="322"/>
      <c r="D43" s="297">
        <v>0</v>
      </c>
      <c r="E43" s="297">
        <v>0</v>
      </c>
      <c r="F43" s="89"/>
    </row>
    <row r="44" spans="1:6" x14ac:dyDescent="0.2">
      <c r="A44" s="168"/>
      <c r="B44" s="325" t="s">
        <v>95</v>
      </c>
      <c r="C44" s="325"/>
      <c r="D44" s="285">
        <f>SUM(D45:D47)</f>
        <v>1064664017.1</v>
      </c>
      <c r="E44" s="285">
        <f>SUM(E45:E47)</f>
        <v>5071548515.8699999</v>
      </c>
      <c r="F44" s="89"/>
    </row>
    <row r="45" spans="1:6" x14ac:dyDescent="0.2">
      <c r="A45" s="168"/>
      <c r="B45" s="322" t="s">
        <v>104</v>
      </c>
      <c r="C45" s="322"/>
      <c r="D45" s="297">
        <v>510868151.35000002</v>
      </c>
      <c r="E45" s="297">
        <v>2677378324.3400002</v>
      </c>
      <c r="F45" s="89"/>
    </row>
    <row r="46" spans="1:6" x14ac:dyDescent="0.2">
      <c r="A46" s="168"/>
      <c r="B46" s="322" t="s">
        <v>49</v>
      </c>
      <c r="C46" s="322"/>
      <c r="D46" s="297">
        <v>408819427</v>
      </c>
      <c r="E46" s="297">
        <v>1303815439</v>
      </c>
      <c r="F46" s="89"/>
    </row>
    <row r="47" spans="1:6" ht="15" customHeight="1" x14ac:dyDescent="0.2">
      <c r="A47" s="168"/>
      <c r="B47" s="322" t="s">
        <v>107</v>
      </c>
      <c r="C47" s="322"/>
      <c r="D47" s="297">
        <v>144976438.75</v>
      </c>
      <c r="E47" s="297">
        <v>1090354752.53</v>
      </c>
      <c r="F47" s="89"/>
    </row>
    <row r="48" spans="1:6" x14ac:dyDescent="0.2">
      <c r="A48" s="168"/>
      <c r="B48" s="324" t="s">
        <v>109</v>
      </c>
      <c r="C48" s="324"/>
      <c r="D48" s="299">
        <f>SUM(D49:D53)</f>
        <v>63539220.880000003</v>
      </c>
      <c r="E48" s="299">
        <f>SUM(E49:E53)</f>
        <v>186072465.80000001</v>
      </c>
      <c r="F48" s="89"/>
    </row>
    <row r="49" spans="1:8" x14ac:dyDescent="0.2">
      <c r="A49" s="168"/>
      <c r="B49" s="322" t="s">
        <v>110</v>
      </c>
      <c r="C49" s="322"/>
      <c r="D49" s="297">
        <v>63539220.880000003</v>
      </c>
      <c r="E49" s="297">
        <v>186072465.80000001</v>
      </c>
      <c r="F49" s="89"/>
    </row>
    <row r="50" spans="1:8" x14ac:dyDescent="0.2">
      <c r="A50" s="168"/>
      <c r="B50" s="322" t="s">
        <v>111</v>
      </c>
      <c r="C50" s="322"/>
      <c r="D50" s="297">
        <v>0</v>
      </c>
      <c r="E50" s="297">
        <v>0</v>
      </c>
      <c r="F50" s="89"/>
      <c r="H50" s="188"/>
    </row>
    <row r="51" spans="1:8" x14ac:dyDescent="0.2">
      <c r="A51" s="168"/>
      <c r="B51" s="322" t="s">
        <v>112</v>
      </c>
      <c r="C51" s="322"/>
      <c r="D51" s="297">
        <v>0</v>
      </c>
      <c r="E51" s="297">
        <v>0</v>
      </c>
      <c r="F51" s="89"/>
    </row>
    <row r="52" spans="1:8" x14ac:dyDescent="0.2">
      <c r="A52" s="168"/>
      <c r="B52" s="322" t="s">
        <v>113</v>
      </c>
      <c r="C52" s="322"/>
      <c r="D52" s="297">
        <v>0</v>
      </c>
      <c r="E52" s="297">
        <v>0</v>
      </c>
      <c r="F52" s="89"/>
    </row>
    <row r="53" spans="1:8" ht="14.25" customHeight="1" x14ac:dyDescent="0.2">
      <c r="A53" s="168"/>
      <c r="B53" s="322" t="s">
        <v>114</v>
      </c>
      <c r="C53" s="322"/>
      <c r="D53" s="297">
        <v>0</v>
      </c>
      <c r="E53" s="297">
        <v>0</v>
      </c>
      <c r="F53" s="89"/>
    </row>
    <row r="54" spans="1:8" x14ac:dyDescent="0.2">
      <c r="A54" s="168"/>
      <c r="B54" s="325" t="s">
        <v>115</v>
      </c>
      <c r="C54" s="325"/>
      <c r="D54" s="299">
        <f>SUM(D55:D60)</f>
        <v>32459704.460000001</v>
      </c>
      <c r="E54" s="299">
        <f>SUM(E55:E60)</f>
        <v>139348541.75999999</v>
      </c>
      <c r="F54" s="89"/>
    </row>
    <row r="55" spans="1:8" x14ac:dyDescent="0.2">
      <c r="A55" s="168"/>
      <c r="B55" s="330" t="s">
        <v>116</v>
      </c>
      <c r="C55" s="330"/>
      <c r="D55" s="297">
        <v>31099002.390000001</v>
      </c>
      <c r="E55" s="297">
        <v>139348541.75999999</v>
      </c>
      <c r="F55" s="89"/>
    </row>
    <row r="56" spans="1:8" x14ac:dyDescent="0.2">
      <c r="A56" s="168"/>
      <c r="B56" s="322" t="s">
        <v>117</v>
      </c>
      <c r="C56" s="322"/>
      <c r="D56" s="297">
        <v>0</v>
      </c>
      <c r="E56" s="297">
        <v>0</v>
      </c>
      <c r="F56" s="89"/>
    </row>
    <row r="57" spans="1:8" x14ac:dyDescent="0.2">
      <c r="A57" s="168"/>
      <c r="B57" s="322" t="s">
        <v>118</v>
      </c>
      <c r="C57" s="322"/>
      <c r="D57" s="297">
        <v>0</v>
      </c>
      <c r="E57" s="297">
        <v>0</v>
      </c>
      <c r="F57" s="89"/>
    </row>
    <row r="58" spans="1:8" x14ac:dyDescent="0.2">
      <c r="A58" s="168"/>
      <c r="B58" s="330" t="s">
        <v>180</v>
      </c>
      <c r="C58" s="330"/>
      <c r="D58" s="297">
        <v>0</v>
      </c>
      <c r="E58" s="297">
        <v>0</v>
      </c>
      <c r="F58" s="89"/>
    </row>
    <row r="59" spans="1:8" x14ac:dyDescent="0.2">
      <c r="A59" s="168"/>
      <c r="B59" s="322" t="s">
        <v>119</v>
      </c>
      <c r="C59" s="322"/>
      <c r="D59" s="297">
        <v>0</v>
      </c>
      <c r="E59" s="297">
        <v>0</v>
      </c>
      <c r="F59" s="89"/>
    </row>
    <row r="60" spans="1:8" ht="18" customHeight="1" x14ac:dyDescent="0.2">
      <c r="A60" s="168"/>
      <c r="B60" s="322" t="s">
        <v>120</v>
      </c>
      <c r="C60" s="322"/>
      <c r="D60" s="297">
        <v>1360702.07</v>
      </c>
      <c r="E60" s="297">
        <v>0</v>
      </c>
      <c r="F60" s="89"/>
    </row>
    <row r="61" spans="1:8" x14ac:dyDescent="0.2">
      <c r="A61" s="168"/>
      <c r="B61" s="325" t="s">
        <v>121</v>
      </c>
      <c r="C61" s="325"/>
      <c r="D61" s="299">
        <f>SUM(D62)</f>
        <v>0</v>
      </c>
      <c r="E61" s="299">
        <f>SUM(E62)</f>
        <v>0</v>
      </c>
      <c r="F61" s="89"/>
    </row>
    <row r="62" spans="1:8" x14ac:dyDescent="0.2">
      <c r="A62" s="168"/>
      <c r="B62" s="322" t="s">
        <v>122</v>
      </c>
      <c r="C62" s="322"/>
      <c r="D62" s="297">
        <v>0</v>
      </c>
      <c r="E62" s="297">
        <v>0</v>
      </c>
      <c r="F62" s="89"/>
    </row>
    <row r="63" spans="1:8" x14ac:dyDescent="0.2">
      <c r="A63" s="168"/>
      <c r="B63" s="37"/>
      <c r="C63" s="35"/>
      <c r="D63" s="300"/>
      <c r="E63" s="300"/>
      <c r="F63" s="89"/>
    </row>
    <row r="64" spans="1:8" x14ac:dyDescent="0.2">
      <c r="A64" s="168"/>
      <c r="B64" s="329" t="s">
        <v>123</v>
      </c>
      <c r="C64" s="329"/>
      <c r="D64" s="301">
        <f>D30+D34+D44+D48+D54+D61</f>
        <v>4241705991.0700002</v>
      </c>
      <c r="E64" s="301">
        <f>E30+E34+E44+E48+E54+E61</f>
        <v>22762381151.719997</v>
      </c>
      <c r="F64" s="167"/>
    </row>
    <row r="65" spans="1:10" x14ac:dyDescent="0.2">
      <c r="A65" s="168"/>
      <c r="B65" s="39"/>
      <c r="C65" s="39"/>
      <c r="D65" s="300"/>
      <c r="E65" s="300"/>
      <c r="F65" s="167"/>
      <c r="J65" s="188"/>
    </row>
    <row r="66" spans="1:10" x14ac:dyDescent="0.2">
      <c r="A66" s="168"/>
      <c r="B66" s="335" t="s">
        <v>124</v>
      </c>
      <c r="C66" s="335"/>
      <c r="D66" s="301">
        <f>D27-D64</f>
        <v>1448676228.0400004</v>
      </c>
      <c r="E66" s="301">
        <f>E27-E64</f>
        <v>1541825387.8000031</v>
      </c>
      <c r="F66" s="167"/>
    </row>
    <row r="67" spans="1:10" x14ac:dyDescent="0.2">
      <c r="A67" s="168"/>
      <c r="B67" s="24"/>
      <c r="C67" s="24"/>
      <c r="D67" s="24"/>
      <c r="E67" s="24"/>
      <c r="F67" s="89"/>
    </row>
    <row r="68" spans="1:10" x14ac:dyDescent="0.2">
      <c r="A68" s="168"/>
      <c r="B68" s="24"/>
      <c r="C68" s="24"/>
      <c r="D68" s="24"/>
      <c r="E68" s="24"/>
      <c r="F68" s="89"/>
    </row>
    <row r="69" spans="1:10" ht="6" customHeight="1" x14ac:dyDescent="0.2">
      <c r="A69" s="170"/>
      <c r="B69" s="56"/>
      <c r="C69" s="56"/>
      <c r="D69" s="56"/>
      <c r="E69" s="56"/>
      <c r="F69" s="52"/>
    </row>
    <row r="70" spans="1:10" ht="6" customHeight="1" x14ac:dyDescent="0.2">
      <c r="A70" s="23"/>
      <c r="B70" s="23"/>
      <c r="C70" s="23"/>
      <c r="D70" s="23"/>
      <c r="E70" s="23"/>
      <c r="F70" s="23"/>
      <c r="G70" s="23"/>
    </row>
    <row r="71" spans="1:10" ht="6" customHeight="1" x14ac:dyDescent="0.2">
      <c r="A71" s="23"/>
      <c r="B71" s="35"/>
      <c r="C71" s="53"/>
      <c r="D71" s="54"/>
      <c r="E71" s="54"/>
      <c r="F71" s="23"/>
      <c r="G71" s="23"/>
    </row>
    <row r="72" spans="1:10" ht="6" customHeight="1" x14ac:dyDescent="0.2">
      <c r="A72" s="23"/>
      <c r="B72" s="35"/>
      <c r="C72" s="53"/>
      <c r="D72" s="54"/>
      <c r="E72" s="54"/>
      <c r="F72" s="23"/>
    </row>
    <row r="73" spans="1:10" ht="27" customHeight="1" x14ac:dyDescent="0.2">
      <c r="B73" s="327" t="s">
        <v>234</v>
      </c>
      <c r="C73" s="328"/>
      <c r="D73" s="328"/>
      <c r="E73" s="328"/>
      <c r="F73" s="328"/>
    </row>
    <row r="74" spans="1:10" ht="9.75" customHeight="1" x14ac:dyDescent="0.2">
      <c r="B74" s="35"/>
      <c r="C74" s="53"/>
      <c r="D74" s="54"/>
      <c r="E74" s="54"/>
    </row>
    <row r="75" spans="1:10" ht="30" customHeight="1" x14ac:dyDescent="0.2">
      <c r="B75" s="35"/>
      <c r="C75" s="171"/>
      <c r="D75" s="171"/>
      <c r="E75" s="191"/>
    </row>
    <row r="76" spans="1:10" ht="14.1" customHeight="1" x14ac:dyDescent="0.2">
      <c r="B76" s="231"/>
      <c r="D76" s="331"/>
      <c r="E76" s="331"/>
      <c r="F76" s="54"/>
    </row>
    <row r="77" spans="1:10" ht="14.1" customHeight="1" x14ac:dyDescent="0.2">
      <c r="A77" s="333"/>
      <c r="B77" s="333"/>
      <c r="C77" s="333"/>
      <c r="D77" s="326"/>
      <c r="E77" s="326"/>
      <c r="F77" s="60"/>
    </row>
    <row r="78" spans="1:10" ht="9.9499999999999993" customHeight="1" x14ac:dyDescent="0.2">
      <c r="D78" s="22"/>
    </row>
    <row r="79" spans="1:10" x14ac:dyDescent="0.2">
      <c r="D79" s="22"/>
    </row>
    <row r="80" spans="1:10" x14ac:dyDescent="0.2">
      <c r="D80" s="22"/>
    </row>
  </sheetData>
  <sheetProtection formatCells="0" selectLockedCells="1"/>
  <mergeCells count="65">
    <mergeCell ref="A1:F1"/>
    <mergeCell ref="B61:C61"/>
    <mergeCell ref="B49:C49"/>
    <mergeCell ref="A77:C77"/>
    <mergeCell ref="B2:F2"/>
    <mergeCell ref="B3:F3"/>
    <mergeCell ref="B4:F4"/>
    <mergeCell ref="B66:C66"/>
    <mergeCell ref="B51:C51"/>
    <mergeCell ref="B23:C23"/>
    <mergeCell ref="B45:C45"/>
    <mergeCell ref="B24:C24"/>
    <mergeCell ref="B46:C46"/>
    <mergeCell ref="B25:C25"/>
    <mergeCell ref="B47:C47"/>
    <mergeCell ref="B27:C27"/>
    <mergeCell ref="B39:C39"/>
    <mergeCell ref="B28:C28"/>
    <mergeCell ref="B35:C35"/>
    <mergeCell ref="D76:E76"/>
    <mergeCell ref="B48:C48"/>
    <mergeCell ref="D77:E77"/>
    <mergeCell ref="B73:F73"/>
    <mergeCell ref="B64:C64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19:C19"/>
    <mergeCell ref="B62:C62"/>
    <mergeCell ref="B16:C16"/>
    <mergeCell ref="B36:C36"/>
    <mergeCell ref="B17:C17"/>
    <mergeCell ref="B18:C18"/>
    <mergeCell ref="B50:C50"/>
    <mergeCell ref="B42:C42"/>
    <mergeCell ref="B20:C20"/>
    <mergeCell ref="B43:C43"/>
    <mergeCell ref="B21:C21"/>
    <mergeCell ref="B22:C22"/>
    <mergeCell ref="B44:C44"/>
    <mergeCell ref="B41:C41"/>
    <mergeCell ref="B37:C37"/>
    <mergeCell ref="B38:C38"/>
    <mergeCell ref="B15:C15"/>
    <mergeCell ref="B40:C40"/>
    <mergeCell ref="B6:C6"/>
    <mergeCell ref="B14:C14"/>
    <mergeCell ref="B34:C34"/>
    <mergeCell ref="B8:C8"/>
    <mergeCell ref="B29:C29"/>
    <mergeCell ref="B9:C9"/>
    <mergeCell ref="B30:C30"/>
    <mergeCell ref="B10:C10"/>
    <mergeCell ref="B31:C31"/>
    <mergeCell ref="B11:C11"/>
    <mergeCell ref="B32:C32"/>
    <mergeCell ref="B12:C12"/>
    <mergeCell ref="B33:C33"/>
    <mergeCell ref="B13:C13"/>
  </mergeCells>
  <printOptions verticalCentered="1"/>
  <pageMargins left="1.0629921259842521" right="0" top="0.78740157480314965" bottom="0.70866141732283472" header="0" footer="0"/>
  <pageSetup paperSize="119" scale="66" orientation="portrait" r:id="rId1"/>
  <ignoredErrors>
    <ignoredError sqref="E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Normal="100" zoomScalePageLayoutView="80" workbookViewId="0">
      <selection activeCell="B19" sqref="B19:C19"/>
    </sheetView>
  </sheetViews>
  <sheetFormatPr baseColWidth="10" defaultRowHeight="12" x14ac:dyDescent="0.2"/>
  <cols>
    <col min="1" max="1" width="4.85546875" style="23" customWidth="1"/>
    <col min="2" max="2" width="27.5703125" style="24" customWidth="1"/>
    <col min="3" max="3" width="37.85546875" style="23" customWidth="1"/>
    <col min="4" max="4" width="22.42578125" style="173" customWidth="1"/>
    <col min="5" max="5" width="21" style="173" customWidth="1"/>
    <col min="6" max="6" width="11" style="25" customWidth="1"/>
    <col min="7" max="8" width="27.5703125" style="23" customWidth="1"/>
    <col min="9" max="10" width="21" style="173" customWidth="1"/>
    <col min="11" max="11" width="4.85546875" style="16" customWidth="1"/>
    <col min="12" max="12" width="11.42578125" style="23"/>
    <col min="13" max="13" width="15.85546875" style="23" bestFit="1" customWidth="1"/>
    <col min="14" max="16384" width="11.42578125" style="23"/>
  </cols>
  <sheetData>
    <row r="1" spans="1:11" x14ac:dyDescent="0.2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14.1" customHeight="1" x14ac:dyDescent="0.2">
      <c r="A2" s="340" t="s">
        <v>233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ht="14.1" customHeight="1" x14ac:dyDescent="0.2">
      <c r="A3" s="341" t="s">
        <v>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14.1" customHeight="1" x14ac:dyDescent="0.2">
      <c r="A4" s="341" t="s">
        <v>236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</row>
    <row r="5" spans="1:11" ht="7.5" customHeight="1" x14ac:dyDescent="0.2">
      <c r="A5" s="26"/>
      <c r="B5" s="26"/>
      <c r="C5" s="26"/>
      <c r="D5" s="174"/>
      <c r="E5" s="174"/>
      <c r="F5" s="28"/>
      <c r="G5" s="26"/>
      <c r="H5" s="26"/>
      <c r="I5" s="174"/>
      <c r="J5" s="174"/>
    </row>
    <row r="6" spans="1:11" s="30" customFormat="1" ht="15" customHeight="1" x14ac:dyDescent="0.2">
      <c r="A6" s="342"/>
      <c r="B6" s="344" t="s">
        <v>76</v>
      </c>
      <c r="C6" s="344"/>
      <c r="D6" s="348" t="s">
        <v>4</v>
      </c>
      <c r="E6" s="348"/>
      <c r="F6" s="346"/>
      <c r="G6" s="344" t="s">
        <v>76</v>
      </c>
      <c r="H6" s="344"/>
      <c r="I6" s="348" t="s">
        <v>4</v>
      </c>
      <c r="J6" s="348"/>
      <c r="K6" s="29"/>
    </row>
    <row r="7" spans="1:11" s="30" customFormat="1" ht="15" customHeight="1" x14ac:dyDescent="0.2">
      <c r="A7" s="343"/>
      <c r="B7" s="345"/>
      <c r="C7" s="345"/>
      <c r="D7" s="228">
        <v>2019</v>
      </c>
      <c r="E7" s="228">
        <v>2018</v>
      </c>
      <c r="F7" s="347"/>
      <c r="G7" s="345"/>
      <c r="H7" s="345"/>
      <c r="I7" s="228">
        <v>2019</v>
      </c>
      <c r="J7" s="228">
        <v>2018</v>
      </c>
      <c r="K7" s="31"/>
    </row>
    <row r="8" spans="1:11" ht="3" customHeight="1" x14ac:dyDescent="0.2">
      <c r="A8" s="32"/>
      <c r="B8" s="26"/>
      <c r="C8" s="26"/>
      <c r="D8" s="174"/>
      <c r="E8" s="174"/>
      <c r="F8" s="28"/>
      <c r="G8" s="26"/>
      <c r="H8" s="26"/>
      <c r="I8" s="174"/>
      <c r="J8" s="174"/>
      <c r="K8" s="33"/>
    </row>
    <row r="9" spans="1:11" ht="3" customHeight="1" x14ac:dyDescent="0.2">
      <c r="A9" s="32"/>
      <c r="B9" s="26"/>
      <c r="C9" s="26"/>
      <c r="D9" s="174"/>
      <c r="E9" s="174"/>
      <c r="F9" s="28"/>
      <c r="G9" s="26"/>
      <c r="H9" s="26"/>
      <c r="I9" s="174"/>
      <c r="J9" s="174"/>
      <c r="K9" s="33"/>
    </row>
    <row r="10" spans="1:11" x14ac:dyDescent="0.2">
      <c r="A10" s="34"/>
      <c r="B10" s="325" t="s">
        <v>5</v>
      </c>
      <c r="C10" s="325"/>
      <c r="D10" s="175"/>
      <c r="E10" s="165"/>
      <c r="G10" s="325" t="s">
        <v>6</v>
      </c>
      <c r="H10" s="325"/>
      <c r="I10" s="163"/>
      <c r="J10" s="163"/>
      <c r="K10" s="33"/>
    </row>
    <row r="11" spans="1:11" ht="5.0999999999999996" customHeight="1" x14ac:dyDescent="0.2">
      <c r="A11" s="34"/>
      <c r="B11" s="37"/>
      <c r="C11" s="36"/>
      <c r="D11" s="165"/>
      <c r="E11" s="165"/>
      <c r="G11" s="37"/>
      <c r="H11" s="36"/>
      <c r="I11" s="163"/>
      <c r="J11" s="163"/>
      <c r="K11" s="33"/>
    </row>
    <row r="12" spans="1:11" x14ac:dyDescent="0.2">
      <c r="A12" s="34"/>
      <c r="B12" s="329" t="s">
        <v>7</v>
      </c>
      <c r="C12" s="329"/>
      <c r="D12" s="165"/>
      <c r="E12" s="165"/>
      <c r="G12" s="329" t="s">
        <v>8</v>
      </c>
      <c r="H12" s="329"/>
      <c r="I12" s="165"/>
      <c r="J12" s="165"/>
      <c r="K12" s="33"/>
    </row>
    <row r="13" spans="1:11" ht="5.0999999999999996" customHeight="1" x14ac:dyDescent="0.2">
      <c r="A13" s="34"/>
      <c r="B13" s="39"/>
      <c r="C13" s="40"/>
      <c r="D13" s="165"/>
      <c r="E13" s="165"/>
      <c r="G13" s="39"/>
      <c r="H13" s="40"/>
      <c r="I13" s="165"/>
      <c r="J13" s="165"/>
      <c r="K13" s="33"/>
    </row>
    <row r="14" spans="1:11" x14ac:dyDescent="0.2">
      <c r="A14" s="34"/>
      <c r="B14" s="322" t="s">
        <v>9</v>
      </c>
      <c r="C14" s="322"/>
      <c r="D14" s="164">
        <v>2139251704.3699999</v>
      </c>
      <c r="E14" s="164">
        <v>1126545400.5</v>
      </c>
      <c r="G14" s="322" t="s">
        <v>10</v>
      </c>
      <c r="H14" s="322"/>
      <c r="I14" s="164">
        <v>327192908.5</v>
      </c>
      <c r="J14" s="164">
        <v>560226323.58000004</v>
      </c>
      <c r="K14" s="33"/>
    </row>
    <row r="15" spans="1:11" x14ac:dyDescent="0.2">
      <c r="A15" s="34"/>
      <c r="B15" s="322" t="s">
        <v>11</v>
      </c>
      <c r="C15" s="322"/>
      <c r="D15" s="164">
        <v>88730994.420000002</v>
      </c>
      <c r="E15" s="164">
        <v>50053405.609999999</v>
      </c>
      <c r="G15" s="322" t="s">
        <v>12</v>
      </c>
      <c r="H15" s="322"/>
      <c r="I15" s="164">
        <v>0</v>
      </c>
      <c r="J15" s="164">
        <v>0</v>
      </c>
      <c r="K15" s="33"/>
    </row>
    <row r="16" spans="1:11" x14ac:dyDescent="0.2">
      <c r="A16" s="34"/>
      <c r="B16" s="322" t="s">
        <v>13</v>
      </c>
      <c r="C16" s="322"/>
      <c r="D16" s="164">
        <v>130390611.69</v>
      </c>
      <c r="E16" s="164">
        <v>189617187.31999999</v>
      </c>
      <c r="G16" s="322" t="s">
        <v>14</v>
      </c>
      <c r="H16" s="322"/>
      <c r="I16" s="164">
        <v>24628489.789999999</v>
      </c>
      <c r="J16" s="164">
        <v>32268357.030000001</v>
      </c>
      <c r="K16" s="33"/>
    </row>
    <row r="17" spans="1:12" x14ac:dyDescent="0.2">
      <c r="A17" s="34"/>
      <c r="B17" s="322" t="s">
        <v>15</v>
      </c>
      <c r="C17" s="322"/>
      <c r="D17" s="164">
        <v>0</v>
      </c>
      <c r="E17" s="164">
        <v>0</v>
      </c>
      <c r="G17" s="322" t="s">
        <v>16</v>
      </c>
      <c r="H17" s="322"/>
      <c r="I17" s="164">
        <v>0</v>
      </c>
      <c r="J17" s="164">
        <v>0</v>
      </c>
      <c r="K17" s="33"/>
    </row>
    <row r="18" spans="1:12" x14ac:dyDescent="0.2">
      <c r="A18" s="34"/>
      <c r="B18" s="322" t="s">
        <v>17</v>
      </c>
      <c r="C18" s="322"/>
      <c r="D18" s="164">
        <v>0</v>
      </c>
      <c r="E18" s="164">
        <v>0</v>
      </c>
      <c r="G18" s="322" t="s">
        <v>18</v>
      </c>
      <c r="H18" s="322"/>
      <c r="I18" s="164">
        <v>5807172.04</v>
      </c>
      <c r="J18" s="164">
        <v>5991275.3099999996</v>
      </c>
      <c r="K18" s="33"/>
    </row>
    <row r="19" spans="1:12" ht="25.5" customHeight="1" x14ac:dyDescent="0.2">
      <c r="A19" s="34"/>
      <c r="B19" s="336" t="s">
        <v>19</v>
      </c>
      <c r="C19" s="336"/>
      <c r="D19" s="302">
        <v>0</v>
      </c>
      <c r="E19" s="302">
        <v>0</v>
      </c>
      <c r="G19" s="337" t="s">
        <v>20</v>
      </c>
      <c r="H19" s="337"/>
      <c r="I19" s="302">
        <v>139171960.80000001</v>
      </c>
      <c r="J19" s="302">
        <v>106440766.39</v>
      </c>
      <c r="K19" s="33"/>
    </row>
    <row r="20" spans="1:12" x14ac:dyDescent="0.2">
      <c r="A20" s="34"/>
      <c r="B20" s="322" t="s">
        <v>21</v>
      </c>
      <c r="C20" s="322"/>
      <c r="D20" s="164">
        <v>368745</v>
      </c>
      <c r="E20" s="164">
        <v>368745</v>
      </c>
      <c r="G20" s="322" t="s">
        <v>22</v>
      </c>
      <c r="H20" s="322"/>
      <c r="I20" s="164">
        <v>0</v>
      </c>
      <c r="J20" s="164">
        <v>0</v>
      </c>
      <c r="K20" s="33"/>
    </row>
    <row r="21" spans="1:12" ht="12" customHeight="1" x14ac:dyDescent="0.2">
      <c r="A21" s="34"/>
      <c r="B21" s="41"/>
      <c r="C21" s="42"/>
      <c r="D21" s="175"/>
      <c r="E21" s="175"/>
      <c r="G21" s="322" t="s">
        <v>23</v>
      </c>
      <c r="H21" s="322"/>
      <c r="I21" s="164">
        <v>0</v>
      </c>
      <c r="J21" s="164">
        <v>0</v>
      </c>
      <c r="K21" s="33"/>
    </row>
    <row r="22" spans="1:12" ht="12" customHeight="1" x14ac:dyDescent="0.2">
      <c r="A22" s="43"/>
      <c r="B22" s="329" t="s">
        <v>24</v>
      </c>
      <c r="C22" s="329"/>
      <c r="D22" s="172">
        <f>SUM(D14:D20)</f>
        <v>2358742055.48</v>
      </c>
      <c r="E22" s="172">
        <f>SUM(E14:E20)</f>
        <v>1366584738.4299998</v>
      </c>
      <c r="F22" s="44"/>
      <c r="G22" s="37"/>
      <c r="H22" s="36"/>
      <c r="I22" s="169"/>
      <c r="J22" s="169"/>
      <c r="K22" s="33"/>
    </row>
    <row r="23" spans="1:12" x14ac:dyDescent="0.2">
      <c r="A23" s="43"/>
      <c r="B23" s="37"/>
      <c r="C23" s="45"/>
      <c r="D23" s="169"/>
      <c r="E23" s="169"/>
      <c r="F23" s="44"/>
      <c r="G23" s="329" t="s">
        <v>25</v>
      </c>
      <c r="H23" s="329"/>
      <c r="I23" s="172">
        <f>SUM(I14:I21)</f>
        <v>496800531.13000005</v>
      </c>
      <c r="J23" s="172">
        <f>SUM(J14:J21)</f>
        <v>704926722.30999994</v>
      </c>
      <c r="K23" s="33"/>
    </row>
    <row r="24" spans="1:12" x14ac:dyDescent="0.2">
      <c r="A24" s="34"/>
      <c r="B24" s="41"/>
      <c r="C24" s="41"/>
      <c r="D24" s="175"/>
      <c r="E24" s="175"/>
      <c r="G24" s="46"/>
      <c r="H24" s="42"/>
      <c r="I24" s="175"/>
      <c r="J24" s="175"/>
      <c r="K24" s="33"/>
    </row>
    <row r="25" spans="1:12" x14ac:dyDescent="0.2">
      <c r="A25" s="34"/>
      <c r="B25" s="329" t="s">
        <v>26</v>
      </c>
      <c r="C25" s="329"/>
      <c r="D25" s="165"/>
      <c r="E25" s="165"/>
      <c r="G25" s="329" t="s">
        <v>27</v>
      </c>
      <c r="H25" s="329"/>
      <c r="I25" s="165"/>
      <c r="J25" s="165"/>
      <c r="K25" s="33"/>
    </row>
    <row r="26" spans="1:12" x14ac:dyDescent="0.2">
      <c r="A26" s="34"/>
      <c r="B26" s="41"/>
      <c r="C26" s="41"/>
      <c r="D26" s="175"/>
      <c r="E26" s="175"/>
      <c r="G26" s="41"/>
      <c r="H26" s="42"/>
      <c r="I26" s="175"/>
      <c r="J26" s="175"/>
      <c r="K26" s="33"/>
    </row>
    <row r="27" spans="1:12" ht="12" customHeight="1" x14ac:dyDescent="0.2">
      <c r="A27" s="34"/>
      <c r="B27" s="322" t="s">
        <v>28</v>
      </c>
      <c r="C27" s="322"/>
      <c r="D27" s="164">
        <v>314030</v>
      </c>
      <c r="E27" s="164">
        <v>314030</v>
      </c>
      <c r="G27" s="322" t="s">
        <v>29</v>
      </c>
      <c r="H27" s="322"/>
      <c r="I27" s="164">
        <v>0</v>
      </c>
      <c r="J27" s="164">
        <v>0</v>
      </c>
      <c r="K27" s="33"/>
    </row>
    <row r="28" spans="1:12" ht="12" customHeight="1" x14ac:dyDescent="0.2">
      <c r="A28" s="34"/>
      <c r="B28" s="322" t="s">
        <v>30</v>
      </c>
      <c r="C28" s="322"/>
      <c r="D28" s="164">
        <v>330480746.42000002</v>
      </c>
      <c r="E28" s="164">
        <v>401915564.88</v>
      </c>
      <c r="G28" s="322" t="s">
        <v>31</v>
      </c>
      <c r="H28" s="322"/>
      <c r="I28" s="164">
        <v>0</v>
      </c>
      <c r="J28" s="164">
        <v>0</v>
      </c>
      <c r="K28" s="33"/>
    </row>
    <row r="29" spans="1:12" ht="12" customHeight="1" x14ac:dyDescent="0.2">
      <c r="A29" s="34"/>
      <c r="B29" s="322" t="s">
        <v>32</v>
      </c>
      <c r="C29" s="322"/>
      <c r="D29" s="164">
        <v>9246404477.5900002</v>
      </c>
      <c r="E29" s="164">
        <v>8844650491.4400005</v>
      </c>
      <c r="G29" s="322" t="s">
        <v>33</v>
      </c>
      <c r="H29" s="322"/>
      <c r="I29" s="164">
        <v>2336915636.1599998</v>
      </c>
      <c r="J29" s="164">
        <v>2336915636.1599998</v>
      </c>
      <c r="K29" s="33"/>
    </row>
    <row r="30" spans="1:12" ht="12" customHeight="1" x14ac:dyDescent="0.2">
      <c r="A30" s="34"/>
      <c r="B30" s="322" t="s">
        <v>34</v>
      </c>
      <c r="C30" s="322"/>
      <c r="D30" s="164">
        <v>1583614474.47</v>
      </c>
      <c r="E30" s="164">
        <v>1620078821.26</v>
      </c>
      <c r="G30" s="322" t="s">
        <v>35</v>
      </c>
      <c r="H30" s="322"/>
      <c r="I30" s="164">
        <v>13200000</v>
      </c>
      <c r="J30" s="164">
        <v>13200000</v>
      </c>
      <c r="K30" s="33"/>
    </row>
    <row r="31" spans="1:12" ht="26.25" customHeight="1" x14ac:dyDescent="0.2">
      <c r="A31" s="34"/>
      <c r="B31" s="336" t="s">
        <v>36</v>
      </c>
      <c r="C31" s="336"/>
      <c r="D31" s="302">
        <v>53988979.43</v>
      </c>
      <c r="E31" s="302">
        <v>54192456.960000001</v>
      </c>
      <c r="G31" s="330" t="s">
        <v>37</v>
      </c>
      <c r="H31" s="330"/>
      <c r="I31" s="164">
        <v>0</v>
      </c>
      <c r="J31" s="164">
        <v>0</v>
      </c>
      <c r="K31" s="33"/>
      <c r="L31" s="173"/>
    </row>
    <row r="32" spans="1:12" ht="12" customHeight="1" x14ac:dyDescent="0.2">
      <c r="A32" s="34"/>
      <c r="B32" s="322" t="s">
        <v>38</v>
      </c>
      <c r="C32" s="322"/>
      <c r="D32" s="164">
        <v>-1170222975.6700001</v>
      </c>
      <c r="E32" s="164">
        <v>-1180911524.8099999</v>
      </c>
      <c r="G32" s="322" t="s">
        <v>39</v>
      </c>
      <c r="H32" s="322"/>
      <c r="I32" s="164">
        <v>0</v>
      </c>
      <c r="J32" s="164">
        <v>0</v>
      </c>
      <c r="K32" s="33"/>
    </row>
    <row r="33" spans="1:13" ht="12" customHeight="1" x14ac:dyDescent="0.2">
      <c r="A33" s="34"/>
      <c r="B33" s="322" t="s">
        <v>40</v>
      </c>
      <c r="C33" s="322"/>
      <c r="D33" s="164">
        <v>0</v>
      </c>
      <c r="E33" s="164">
        <v>0</v>
      </c>
      <c r="G33" s="41"/>
      <c r="H33" s="42"/>
      <c r="I33" s="175"/>
      <c r="J33" s="175"/>
      <c r="K33" s="33"/>
    </row>
    <row r="34" spans="1:13" ht="12" customHeight="1" x14ac:dyDescent="0.2">
      <c r="A34" s="34"/>
      <c r="B34" s="322" t="s">
        <v>41</v>
      </c>
      <c r="C34" s="322"/>
      <c r="D34" s="164">
        <v>0</v>
      </c>
      <c r="E34" s="164">
        <v>0</v>
      </c>
      <c r="G34" s="329" t="s">
        <v>42</v>
      </c>
      <c r="H34" s="329"/>
      <c r="I34" s="172">
        <f>SUM(I27:I32)</f>
        <v>2350115636.1599998</v>
      </c>
      <c r="J34" s="172">
        <f>SUM(J27:J32)</f>
        <v>2350115636.1599998</v>
      </c>
      <c r="K34" s="33"/>
    </row>
    <row r="35" spans="1:13" ht="12" customHeight="1" x14ac:dyDescent="0.2">
      <c r="A35" s="34"/>
      <c r="B35" s="322" t="s">
        <v>43</v>
      </c>
      <c r="C35" s="322"/>
      <c r="D35" s="164">
        <v>0</v>
      </c>
      <c r="E35" s="164">
        <v>0</v>
      </c>
      <c r="G35" s="37"/>
      <c r="H35" s="45"/>
      <c r="I35" s="169"/>
      <c r="J35" s="169"/>
      <c r="K35" s="33"/>
    </row>
    <row r="36" spans="1:13" ht="12" customHeight="1" x14ac:dyDescent="0.2">
      <c r="A36" s="34"/>
      <c r="B36" s="41"/>
      <c r="C36" s="42"/>
      <c r="D36" s="175"/>
      <c r="E36" s="175"/>
      <c r="G36" s="329" t="s">
        <v>176</v>
      </c>
      <c r="H36" s="329"/>
      <c r="I36" s="172">
        <f>I23+I34</f>
        <v>2846916167.29</v>
      </c>
      <c r="J36" s="172">
        <f>J23+J34</f>
        <v>3055042358.4699998</v>
      </c>
      <c r="K36" s="33"/>
      <c r="M36" s="173"/>
    </row>
    <row r="37" spans="1:13" ht="12" customHeight="1" x14ac:dyDescent="0.2">
      <c r="A37" s="43"/>
      <c r="B37" s="329" t="s">
        <v>45</v>
      </c>
      <c r="C37" s="329"/>
      <c r="D37" s="172">
        <f>SUM(D27:D35)</f>
        <v>10044579732.24</v>
      </c>
      <c r="E37" s="172">
        <f>SUM(E27:E35)</f>
        <v>9740239839.7299995</v>
      </c>
      <c r="F37" s="44"/>
      <c r="G37" s="37"/>
      <c r="H37" s="47"/>
      <c r="I37" s="169"/>
      <c r="J37" s="169"/>
      <c r="K37" s="33"/>
    </row>
    <row r="38" spans="1:13" ht="12" customHeight="1" x14ac:dyDescent="0.2">
      <c r="A38" s="34"/>
      <c r="B38" s="41"/>
      <c r="C38" s="37"/>
      <c r="D38" s="175"/>
      <c r="E38" s="175"/>
      <c r="G38" s="325" t="s">
        <v>46</v>
      </c>
      <c r="H38" s="325"/>
      <c r="I38" s="175"/>
      <c r="J38" s="175"/>
      <c r="K38" s="33"/>
    </row>
    <row r="39" spans="1:13" ht="12" customHeight="1" x14ac:dyDescent="0.2">
      <c r="A39" s="34"/>
      <c r="B39" s="329" t="s">
        <v>177</v>
      </c>
      <c r="C39" s="329"/>
      <c r="D39" s="172">
        <f>D22+D37</f>
        <v>12403321787.719999</v>
      </c>
      <c r="E39" s="172">
        <f>E22+E37</f>
        <v>11106824578.16</v>
      </c>
      <c r="G39" s="37"/>
      <c r="H39" s="47"/>
      <c r="I39" s="175"/>
      <c r="J39" s="175"/>
      <c r="K39" s="33"/>
    </row>
    <row r="40" spans="1:13" ht="12" customHeight="1" x14ac:dyDescent="0.2">
      <c r="A40" s="34"/>
      <c r="B40" s="41"/>
      <c r="C40" s="41"/>
      <c r="D40" s="175"/>
      <c r="E40" s="175"/>
      <c r="G40" s="329" t="s">
        <v>48</v>
      </c>
      <c r="H40" s="329"/>
      <c r="I40" s="172">
        <f>SUM(I42:I44)</f>
        <v>3408767408.3900003</v>
      </c>
      <c r="J40" s="172">
        <f>SUM(J42:J44)</f>
        <v>3326749594</v>
      </c>
      <c r="K40" s="33"/>
    </row>
    <row r="41" spans="1:13" ht="12" customHeight="1" x14ac:dyDescent="0.2">
      <c r="A41" s="34"/>
      <c r="B41" s="41"/>
      <c r="C41" s="41"/>
      <c r="D41" s="175"/>
      <c r="E41" s="175"/>
      <c r="G41" s="41"/>
      <c r="H41" s="35"/>
      <c r="I41" s="175"/>
      <c r="J41" s="175"/>
      <c r="K41" s="33"/>
    </row>
    <row r="42" spans="1:13" ht="12" customHeight="1" x14ac:dyDescent="0.2">
      <c r="A42" s="34"/>
      <c r="B42" s="41"/>
      <c r="C42" s="41"/>
      <c r="D42" s="175"/>
      <c r="E42" s="175"/>
      <c r="G42" s="322" t="s">
        <v>49</v>
      </c>
      <c r="H42" s="322"/>
      <c r="I42" s="164">
        <v>3187891124.0500002</v>
      </c>
      <c r="J42" s="164">
        <v>3240765380.8099999</v>
      </c>
      <c r="K42" s="33"/>
      <c r="M42" s="173"/>
    </row>
    <row r="43" spans="1:13" ht="12" customHeight="1" x14ac:dyDescent="0.2">
      <c r="A43" s="34"/>
      <c r="B43" s="41"/>
      <c r="C43" s="339" t="s">
        <v>77</v>
      </c>
      <c r="D43" s="339"/>
      <c r="E43" s="175"/>
      <c r="G43" s="322" t="s">
        <v>50</v>
      </c>
      <c r="H43" s="322"/>
      <c r="I43" s="164">
        <v>220876284.34</v>
      </c>
      <c r="J43" s="164">
        <v>85984213.189999998</v>
      </c>
      <c r="K43" s="33"/>
    </row>
    <row r="44" spans="1:13" x14ac:dyDescent="0.2">
      <c r="A44" s="34"/>
      <c r="B44" s="41"/>
      <c r="C44" s="339"/>
      <c r="D44" s="339"/>
      <c r="E44" s="175"/>
      <c r="G44" s="322" t="s">
        <v>51</v>
      </c>
      <c r="H44" s="322"/>
      <c r="I44" s="164">
        <v>0</v>
      </c>
      <c r="J44" s="164">
        <v>0</v>
      </c>
      <c r="K44" s="33"/>
    </row>
    <row r="45" spans="1:13" x14ac:dyDescent="0.2">
      <c r="A45" s="34"/>
      <c r="B45" s="41"/>
      <c r="C45" s="339"/>
      <c r="D45" s="339"/>
      <c r="E45" s="175"/>
      <c r="G45" s="41"/>
      <c r="H45" s="35"/>
      <c r="I45" s="175"/>
      <c r="J45" s="175"/>
      <c r="K45" s="33"/>
    </row>
    <row r="46" spans="1:13" ht="12" customHeight="1" x14ac:dyDescent="0.2">
      <c r="A46" s="34"/>
      <c r="B46" s="41"/>
      <c r="C46" s="339"/>
      <c r="D46" s="339"/>
      <c r="E46" s="175"/>
      <c r="G46" s="329" t="s">
        <v>52</v>
      </c>
      <c r="H46" s="329"/>
      <c r="I46" s="172">
        <f>SUM(I48:I52)</f>
        <v>6147638212.0400009</v>
      </c>
      <c r="J46" s="172">
        <f>SUM(J48:J52)</f>
        <v>4725032625.6900024</v>
      </c>
      <c r="K46" s="33"/>
      <c r="M46" s="280"/>
    </row>
    <row r="47" spans="1:13" ht="12" customHeight="1" x14ac:dyDescent="0.2">
      <c r="A47" s="34"/>
      <c r="B47" s="41"/>
      <c r="C47" s="339"/>
      <c r="D47" s="339"/>
      <c r="E47" s="175"/>
      <c r="G47" s="37"/>
      <c r="H47" s="35"/>
      <c r="I47" s="178"/>
      <c r="J47" s="178"/>
      <c r="K47" s="33"/>
    </row>
    <row r="48" spans="1:13" x14ac:dyDescent="0.2">
      <c r="A48" s="34"/>
      <c r="B48" s="41"/>
      <c r="C48" s="339"/>
      <c r="D48" s="339"/>
      <c r="E48" s="175"/>
      <c r="G48" s="322" t="s">
        <v>53</v>
      </c>
      <c r="H48" s="322"/>
      <c r="I48" s="164">
        <f>+EA!D66</f>
        <v>1448676228.0400004</v>
      </c>
      <c r="J48" s="164">
        <f>+EA!E66</f>
        <v>1541825387.8000031</v>
      </c>
      <c r="K48" s="33"/>
    </row>
    <row r="49" spans="1:11" x14ac:dyDescent="0.2">
      <c r="A49" s="34"/>
      <c r="B49" s="41"/>
      <c r="C49" s="339"/>
      <c r="D49" s="339"/>
      <c r="E49" s="175"/>
      <c r="G49" s="322" t="s">
        <v>54</v>
      </c>
      <c r="H49" s="322"/>
      <c r="I49" s="164">
        <v>4691810884.6000004</v>
      </c>
      <c r="J49" s="164">
        <v>3178910036.8899999</v>
      </c>
      <c r="K49" s="33"/>
    </row>
    <row r="50" spans="1:11" x14ac:dyDescent="0.2">
      <c r="A50" s="34"/>
      <c r="B50" s="41"/>
      <c r="C50" s="339"/>
      <c r="D50" s="339"/>
      <c r="E50" s="175"/>
      <c r="G50" s="322" t="s">
        <v>55</v>
      </c>
      <c r="H50" s="322"/>
      <c r="I50" s="164">
        <v>7151099.4000000004</v>
      </c>
      <c r="J50" s="164">
        <v>4297201</v>
      </c>
      <c r="K50" s="33"/>
    </row>
    <row r="51" spans="1:11" x14ac:dyDescent="0.2">
      <c r="A51" s="34"/>
      <c r="B51" s="41"/>
      <c r="C51" s="41"/>
      <c r="D51" s="175"/>
      <c r="E51" s="175"/>
      <c r="G51" s="322" t="s">
        <v>56</v>
      </c>
      <c r="H51" s="322"/>
      <c r="I51" s="164">
        <v>0</v>
      </c>
      <c r="J51" s="164">
        <v>0</v>
      </c>
      <c r="K51" s="33"/>
    </row>
    <row r="52" spans="1:11" x14ac:dyDescent="0.2">
      <c r="A52" s="34"/>
      <c r="B52" s="41"/>
      <c r="C52" s="41"/>
      <c r="D52" s="175"/>
      <c r="E52" s="175"/>
      <c r="G52" s="322" t="s">
        <v>57</v>
      </c>
      <c r="H52" s="322"/>
      <c r="I52" s="164">
        <v>0</v>
      </c>
      <c r="J52" s="164">
        <v>0</v>
      </c>
      <c r="K52" s="33"/>
    </row>
    <row r="53" spans="1:11" x14ac:dyDescent="0.2">
      <c r="A53" s="34"/>
      <c r="B53" s="41"/>
      <c r="C53" s="41"/>
      <c r="D53" s="175"/>
      <c r="E53" s="175"/>
      <c r="G53" s="41"/>
      <c r="H53" s="35"/>
      <c r="I53" s="175"/>
      <c r="J53" s="175"/>
      <c r="K53" s="33"/>
    </row>
    <row r="54" spans="1:11" ht="25.5" customHeight="1" x14ac:dyDescent="0.2">
      <c r="A54" s="34"/>
      <c r="B54" s="41"/>
      <c r="C54" s="41"/>
      <c r="D54" s="175"/>
      <c r="E54" s="175"/>
      <c r="G54" s="329" t="s">
        <v>58</v>
      </c>
      <c r="H54" s="329"/>
      <c r="I54" s="172">
        <f>SUM(I56:I57)</f>
        <v>0</v>
      </c>
      <c r="J54" s="172">
        <f>SUM(J56:J57)</f>
        <v>0</v>
      </c>
      <c r="K54" s="33"/>
    </row>
    <row r="55" spans="1:11" x14ac:dyDescent="0.2">
      <c r="A55" s="34"/>
      <c r="B55" s="41"/>
      <c r="C55" s="41"/>
      <c r="D55" s="175"/>
      <c r="E55" s="175"/>
      <c r="G55" s="41"/>
      <c r="H55" s="35"/>
      <c r="I55" s="175"/>
      <c r="J55" s="175"/>
      <c r="K55" s="33"/>
    </row>
    <row r="56" spans="1:11" x14ac:dyDescent="0.2">
      <c r="A56" s="34"/>
      <c r="B56" s="41"/>
      <c r="C56" s="41"/>
      <c r="D56" s="175"/>
      <c r="E56" s="175"/>
      <c r="G56" s="322" t="s">
        <v>59</v>
      </c>
      <c r="H56" s="322"/>
      <c r="I56" s="164">
        <v>0</v>
      </c>
      <c r="J56" s="164">
        <v>0</v>
      </c>
      <c r="K56" s="33"/>
    </row>
    <row r="57" spans="1:11" x14ac:dyDescent="0.2">
      <c r="A57" s="34"/>
      <c r="B57" s="41"/>
      <c r="C57" s="41"/>
      <c r="D57" s="175"/>
      <c r="E57" s="175"/>
      <c r="G57" s="322" t="s">
        <v>60</v>
      </c>
      <c r="H57" s="322"/>
      <c r="I57" s="164">
        <v>0</v>
      </c>
      <c r="J57" s="164">
        <v>0</v>
      </c>
      <c r="K57" s="33"/>
    </row>
    <row r="58" spans="1:11" ht="9.9499999999999993" customHeight="1" x14ac:dyDescent="0.2">
      <c r="A58" s="34"/>
      <c r="B58" s="41"/>
      <c r="C58" s="41"/>
      <c r="D58" s="175"/>
      <c r="E58" s="175"/>
      <c r="G58" s="41"/>
      <c r="H58" s="48"/>
      <c r="I58" s="175"/>
      <c r="J58" s="175"/>
      <c r="K58" s="33"/>
    </row>
    <row r="59" spans="1:11" x14ac:dyDescent="0.2">
      <c r="A59" s="34"/>
      <c r="B59" s="41"/>
      <c r="C59" s="41"/>
      <c r="D59" s="175"/>
      <c r="E59" s="175"/>
      <c r="G59" s="329" t="s">
        <v>61</v>
      </c>
      <c r="H59" s="329"/>
      <c r="I59" s="172">
        <f>I40+I46+I54</f>
        <v>9556405620.4300003</v>
      </c>
      <c r="J59" s="172">
        <f>J40+J46+J54</f>
        <v>8051782219.6900024</v>
      </c>
      <c r="K59" s="33"/>
    </row>
    <row r="60" spans="1:11" ht="9.9499999999999993" customHeight="1" x14ac:dyDescent="0.2">
      <c r="A60" s="34"/>
      <c r="B60" s="41"/>
      <c r="C60" s="41"/>
      <c r="D60" s="175"/>
      <c r="E60" s="175"/>
      <c r="G60" s="41"/>
      <c r="H60" s="35"/>
      <c r="I60" s="175"/>
      <c r="J60" s="175"/>
      <c r="K60" s="33"/>
    </row>
    <row r="61" spans="1:11" x14ac:dyDescent="0.2">
      <c r="A61" s="34"/>
      <c r="B61" s="41"/>
      <c r="C61" s="41"/>
      <c r="D61" s="175"/>
      <c r="E61" s="175"/>
      <c r="G61" s="329" t="s">
        <v>178</v>
      </c>
      <c r="H61" s="329"/>
      <c r="I61" s="172">
        <f>I36+I59</f>
        <v>12403321787.720001</v>
      </c>
      <c r="J61" s="172">
        <f>J36+J59</f>
        <v>11106824578.160002</v>
      </c>
      <c r="K61" s="33"/>
    </row>
    <row r="62" spans="1:11" ht="6" customHeight="1" x14ac:dyDescent="0.2">
      <c r="A62" s="49"/>
      <c r="B62" s="50"/>
      <c r="C62" s="50"/>
      <c r="D62" s="176"/>
      <c r="E62" s="176"/>
      <c r="F62" s="51"/>
      <c r="G62" s="50"/>
      <c r="H62" s="50"/>
      <c r="I62" s="176"/>
      <c r="J62" s="176"/>
      <c r="K62" s="52"/>
    </row>
    <row r="63" spans="1:11" ht="6" customHeight="1" x14ac:dyDescent="0.2">
      <c r="B63" s="35"/>
      <c r="C63" s="53"/>
      <c r="D63" s="177"/>
      <c r="E63" s="177"/>
      <c r="G63" s="55"/>
      <c r="H63" s="53"/>
      <c r="I63" s="177"/>
      <c r="J63" s="177"/>
    </row>
    <row r="64" spans="1:11" ht="6" customHeight="1" x14ac:dyDescent="0.2">
      <c r="B64" s="35"/>
      <c r="C64" s="53"/>
      <c r="D64" s="177"/>
      <c r="E64" s="177"/>
      <c r="G64" s="55"/>
      <c r="H64" s="53"/>
      <c r="I64" s="177"/>
      <c r="J64" s="177"/>
    </row>
    <row r="65" spans="2:10" ht="6" customHeight="1" x14ac:dyDescent="0.2">
      <c r="B65" s="35"/>
      <c r="C65" s="53"/>
      <c r="D65" s="177"/>
      <c r="E65" s="177"/>
      <c r="G65" s="55"/>
      <c r="H65" s="53"/>
      <c r="I65" s="177"/>
      <c r="J65" s="177"/>
    </row>
    <row r="66" spans="2:10" ht="15" customHeight="1" x14ac:dyDescent="0.2">
      <c r="B66" s="338" t="s">
        <v>234</v>
      </c>
      <c r="C66" s="338"/>
      <c r="D66" s="338"/>
      <c r="E66" s="338"/>
      <c r="F66" s="338"/>
      <c r="G66" s="338"/>
      <c r="H66" s="338"/>
      <c r="I66" s="338"/>
      <c r="J66" s="338"/>
    </row>
    <row r="67" spans="2:10" ht="9.75" customHeight="1" x14ac:dyDescent="0.2">
      <c r="B67" s="35"/>
      <c r="C67" s="53"/>
      <c r="D67" s="177"/>
      <c r="E67" s="177"/>
      <c r="G67" s="55"/>
      <c r="H67" s="53"/>
      <c r="I67" s="177"/>
      <c r="J67" s="177"/>
    </row>
    <row r="68" spans="2:10" ht="50.1" customHeight="1" x14ac:dyDescent="0.2">
      <c r="B68" s="35"/>
      <c r="C68" s="35"/>
      <c r="D68" s="35"/>
      <c r="E68" s="177"/>
      <c r="G68" s="171"/>
      <c r="H68" s="191"/>
      <c r="I68" s="177"/>
      <c r="J68" s="177"/>
    </row>
    <row r="69" spans="2:10" ht="14.1" customHeight="1" x14ac:dyDescent="0.2">
      <c r="B69" s="57"/>
      <c r="C69" s="331"/>
      <c r="D69" s="331"/>
      <c r="E69" s="177"/>
      <c r="F69" s="58"/>
      <c r="G69" s="331"/>
      <c r="H69" s="331"/>
      <c r="I69" s="163"/>
      <c r="J69" s="177"/>
    </row>
    <row r="70" spans="2:10" ht="14.1" customHeight="1" x14ac:dyDescent="0.2">
      <c r="B70" s="59"/>
      <c r="C70" s="326"/>
      <c r="D70" s="326"/>
      <c r="E70" s="175"/>
      <c r="F70" s="58"/>
      <c r="G70" s="326"/>
      <c r="H70" s="326"/>
      <c r="I70" s="163"/>
      <c r="J70" s="177"/>
    </row>
  </sheetData>
  <sheetProtection formatCells="0" selectLockedCells="1"/>
  <mergeCells count="74">
    <mergeCell ref="A2:K2"/>
    <mergeCell ref="A3:K3"/>
    <mergeCell ref="A4:K4"/>
    <mergeCell ref="A1:K1"/>
    <mergeCell ref="A6:A7"/>
    <mergeCell ref="B6:C7"/>
    <mergeCell ref="F6:F7"/>
    <mergeCell ref="G6:H7"/>
    <mergeCell ref="I6:J6"/>
    <mergeCell ref="D6:E6"/>
    <mergeCell ref="G17:H17"/>
    <mergeCell ref="B10:C10"/>
    <mergeCell ref="B12:C12"/>
    <mergeCell ref="G12:H12"/>
    <mergeCell ref="B14:C14"/>
    <mergeCell ref="G14:H14"/>
    <mergeCell ref="G10:H10"/>
    <mergeCell ref="B15:C15"/>
    <mergeCell ref="G15:H15"/>
    <mergeCell ref="B16:C16"/>
    <mergeCell ref="G16:H16"/>
    <mergeCell ref="B17:C17"/>
    <mergeCell ref="B29:C29"/>
    <mergeCell ref="G29:H29"/>
    <mergeCell ref="G52:H52"/>
    <mergeCell ref="G54:H54"/>
    <mergeCell ref="B33:C33"/>
    <mergeCell ref="B34:C34"/>
    <mergeCell ref="G34:H34"/>
    <mergeCell ref="G42:H42"/>
    <mergeCell ref="B35:C35"/>
    <mergeCell ref="G36:H36"/>
    <mergeCell ref="B37:C37"/>
    <mergeCell ref="G46:H46"/>
    <mergeCell ref="G48:H48"/>
    <mergeCell ref="G49:H49"/>
    <mergeCell ref="G31:H31"/>
    <mergeCell ref="C43:D50"/>
    <mergeCell ref="G56:H56"/>
    <mergeCell ref="G57:H57"/>
    <mergeCell ref="G43:H43"/>
    <mergeCell ref="G44:H44"/>
    <mergeCell ref="C70:D70"/>
    <mergeCell ref="G69:H69"/>
    <mergeCell ref="G70:H70"/>
    <mergeCell ref="G50:H50"/>
    <mergeCell ref="G51:H51"/>
    <mergeCell ref="C69:D69"/>
    <mergeCell ref="B66:J66"/>
    <mergeCell ref="G59:H59"/>
    <mergeCell ref="G61:H61"/>
    <mergeCell ref="B22:C22"/>
    <mergeCell ref="G38:H38"/>
    <mergeCell ref="B39:C39"/>
    <mergeCell ref="G40:H40"/>
    <mergeCell ref="B31:C31"/>
    <mergeCell ref="G23:H23"/>
    <mergeCell ref="B25:C25"/>
    <mergeCell ref="B30:C30"/>
    <mergeCell ref="G30:H30"/>
    <mergeCell ref="B28:C28"/>
    <mergeCell ref="G28:H28"/>
    <mergeCell ref="B27:C27"/>
    <mergeCell ref="G27:H27"/>
    <mergeCell ref="B32:C32"/>
    <mergeCell ref="G32:H32"/>
    <mergeCell ref="G25:H25"/>
    <mergeCell ref="G21:H21"/>
    <mergeCell ref="B18:C18"/>
    <mergeCell ref="G18:H18"/>
    <mergeCell ref="B19:C19"/>
    <mergeCell ref="G19:H19"/>
    <mergeCell ref="B20:C20"/>
    <mergeCell ref="G20:H20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.39370078740157483" right="0.39370078740157483" top="0.55118110236220474" bottom="0.59055118110236227" header="0" footer="0"/>
  <pageSetup scale="57" orientation="landscape" r:id="rId1"/>
  <ignoredErrors>
    <ignoredError sqref="I48:J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zoomScalePageLayoutView="80" workbookViewId="0">
      <selection activeCell="C22" sqref="C22"/>
    </sheetView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88" customWidth="1"/>
    <col min="6" max="6" width="3.85546875" style="16" customWidth="1"/>
    <col min="7" max="16384" width="11.42578125" style="16"/>
  </cols>
  <sheetData>
    <row r="1" spans="1:6" s="23" customFormat="1" x14ac:dyDescent="0.2">
      <c r="A1" s="332"/>
      <c r="B1" s="332"/>
      <c r="C1" s="332"/>
      <c r="D1" s="332"/>
      <c r="E1" s="332"/>
      <c r="F1" s="332"/>
    </row>
    <row r="2" spans="1:6" ht="14.1" customHeight="1" x14ac:dyDescent="0.2">
      <c r="A2" s="340" t="s">
        <v>233</v>
      </c>
      <c r="B2" s="340"/>
      <c r="C2" s="340"/>
      <c r="D2" s="340"/>
      <c r="E2" s="340"/>
      <c r="F2" s="340"/>
    </row>
    <row r="3" spans="1:6" ht="14.1" customHeight="1" x14ac:dyDescent="0.2">
      <c r="A3" s="334" t="s">
        <v>65</v>
      </c>
      <c r="B3" s="334"/>
      <c r="C3" s="334"/>
      <c r="D3" s="334"/>
      <c r="E3" s="334"/>
      <c r="F3" s="334"/>
    </row>
    <row r="4" spans="1:6" ht="14.1" customHeight="1" x14ac:dyDescent="0.2">
      <c r="A4" s="334" t="s">
        <v>235</v>
      </c>
      <c r="B4" s="334"/>
      <c r="C4" s="334"/>
      <c r="D4" s="334"/>
      <c r="E4" s="334"/>
      <c r="F4" s="334"/>
    </row>
    <row r="5" spans="1:6" ht="11.25" customHeight="1" x14ac:dyDescent="0.2">
      <c r="A5" s="62"/>
      <c r="B5" s="62"/>
      <c r="C5" s="62"/>
      <c r="D5" s="179"/>
      <c r="E5" s="179"/>
      <c r="F5" s="62"/>
    </row>
    <row r="6" spans="1:6" s="23" customFormat="1" ht="20.100000000000001" customHeight="1" x14ac:dyDescent="0.2">
      <c r="A6" s="66"/>
      <c r="B6" s="323" t="s">
        <v>75</v>
      </c>
      <c r="C6" s="323"/>
      <c r="D6" s="180" t="s">
        <v>66</v>
      </c>
      <c r="E6" s="180" t="s">
        <v>67</v>
      </c>
      <c r="F6" s="69"/>
    </row>
    <row r="7" spans="1:6" ht="3" customHeight="1" x14ac:dyDescent="0.2">
      <c r="A7" s="70"/>
      <c r="B7" s="71"/>
      <c r="C7" s="71"/>
      <c r="D7" s="181"/>
      <c r="E7" s="181"/>
      <c r="F7" s="158"/>
    </row>
    <row r="8" spans="1:6" s="23" customFormat="1" ht="3" customHeight="1" x14ac:dyDescent="0.2">
      <c r="A8" s="34"/>
      <c r="B8" s="73"/>
      <c r="C8" s="73"/>
      <c r="D8" s="182"/>
      <c r="E8" s="182"/>
      <c r="F8" s="89"/>
    </row>
    <row r="9" spans="1:6" x14ac:dyDescent="0.2">
      <c r="A9" s="74"/>
      <c r="B9" s="325" t="s">
        <v>5</v>
      </c>
      <c r="C9" s="325"/>
      <c r="D9" s="183">
        <f>D11+D21</f>
        <v>167329218.40999994</v>
      </c>
      <c r="E9" s="183">
        <f>E11+E21</f>
        <v>1463826427.9699993</v>
      </c>
      <c r="F9" s="89"/>
    </row>
    <row r="10" spans="1:6" x14ac:dyDescent="0.2">
      <c r="A10" s="75"/>
      <c r="B10" s="201"/>
      <c r="C10" s="36"/>
      <c r="D10" s="184"/>
      <c r="E10" s="184"/>
      <c r="F10" s="89"/>
    </row>
    <row r="11" spans="1:6" x14ac:dyDescent="0.2">
      <c r="A11" s="75"/>
      <c r="B11" s="325" t="s">
        <v>7</v>
      </c>
      <c r="C11" s="325"/>
      <c r="D11" s="183">
        <f>SUM(D13:D19)</f>
        <v>59226575.629999995</v>
      </c>
      <c r="E11" s="183">
        <f>SUM(E13:E19)</f>
        <v>1051383892.6799998</v>
      </c>
      <c r="F11" s="89"/>
    </row>
    <row r="12" spans="1:6" x14ac:dyDescent="0.2">
      <c r="A12" s="75"/>
      <c r="B12" s="201"/>
      <c r="C12" s="36"/>
      <c r="D12" s="184"/>
      <c r="E12" s="184"/>
      <c r="F12" s="89"/>
    </row>
    <row r="13" spans="1:6" x14ac:dyDescent="0.2">
      <c r="A13" s="74"/>
      <c r="B13" s="322" t="s">
        <v>9</v>
      </c>
      <c r="C13" s="322"/>
      <c r="D13" s="185">
        <f>IF(ESF!D14&lt;ESF!E14,ESF!E14-ESF!D14,0)</f>
        <v>0</v>
      </c>
      <c r="E13" s="185">
        <f>IF(D13&gt;0,0,ESF!D14-ESF!E14)</f>
        <v>1012706303.8699999</v>
      </c>
      <c r="F13" s="89"/>
    </row>
    <row r="14" spans="1:6" x14ac:dyDescent="0.2">
      <c r="A14" s="74"/>
      <c r="B14" s="322" t="s">
        <v>11</v>
      </c>
      <c r="C14" s="322"/>
      <c r="D14" s="185">
        <f>IF(ESF!D15&lt;ESF!E15,ESF!E15-ESF!D15,0)</f>
        <v>0</v>
      </c>
      <c r="E14" s="185">
        <f>IF(D14&gt;0,0,ESF!D15-ESF!E15)</f>
        <v>38677588.810000002</v>
      </c>
      <c r="F14" s="89"/>
    </row>
    <row r="15" spans="1:6" x14ac:dyDescent="0.2">
      <c r="A15" s="74"/>
      <c r="B15" s="322" t="s">
        <v>13</v>
      </c>
      <c r="C15" s="322"/>
      <c r="D15" s="185">
        <f>IF(ESF!D16&lt;ESF!E16,ESF!E16-ESF!D16,0)</f>
        <v>59226575.629999995</v>
      </c>
      <c r="E15" s="185">
        <f>IF(D15&gt;0,0,ESF!D16-ESF!E16)</f>
        <v>0</v>
      </c>
      <c r="F15" s="89"/>
    </row>
    <row r="16" spans="1:6" x14ac:dyDescent="0.2">
      <c r="A16" s="74"/>
      <c r="B16" s="322" t="s">
        <v>15</v>
      </c>
      <c r="C16" s="322"/>
      <c r="D16" s="185">
        <f>IF(ESF!D17&lt;ESF!E17,ESF!E17-ESF!D17,0)</f>
        <v>0</v>
      </c>
      <c r="E16" s="185">
        <f>IF(D16&gt;0,0,ESF!D17-ESF!E17)</f>
        <v>0</v>
      </c>
      <c r="F16" s="89"/>
    </row>
    <row r="17" spans="1:6" x14ac:dyDescent="0.2">
      <c r="A17" s="74"/>
      <c r="B17" s="322" t="s">
        <v>17</v>
      </c>
      <c r="C17" s="322"/>
      <c r="D17" s="185">
        <f>IF(ESF!D18&lt;ESF!E18,ESF!E18-ESF!D18,0)</f>
        <v>0</v>
      </c>
      <c r="E17" s="185">
        <f>IF(D17&gt;0,0,ESF!D18-ESF!E18)</f>
        <v>0</v>
      </c>
      <c r="F17" s="89"/>
    </row>
    <row r="18" spans="1:6" x14ac:dyDescent="0.2">
      <c r="A18" s="74"/>
      <c r="B18" s="322" t="s">
        <v>19</v>
      </c>
      <c r="C18" s="322"/>
      <c r="D18" s="185">
        <f>IF(ESF!D19&lt;ESF!E19,ESF!E19-ESF!D19,0)</f>
        <v>0</v>
      </c>
      <c r="E18" s="185">
        <f>IF(D18&gt;0,0,ESF!D19-ESF!E19)</f>
        <v>0</v>
      </c>
      <c r="F18" s="89"/>
    </row>
    <row r="19" spans="1:6" x14ac:dyDescent="0.2">
      <c r="A19" s="74"/>
      <c r="B19" s="322" t="s">
        <v>21</v>
      </c>
      <c r="C19" s="322"/>
      <c r="D19" s="185">
        <f>IF(ESF!D20&lt;ESF!E20,ESF!E20-ESF!D20,0)</f>
        <v>0</v>
      </c>
      <c r="E19" s="185">
        <f>IF(D19&gt;0,0,ESF!D20-ESF!E20)</f>
        <v>0</v>
      </c>
      <c r="F19" s="89"/>
    </row>
    <row r="20" spans="1:6" x14ac:dyDescent="0.2">
      <c r="A20" s="75"/>
      <c r="B20" s="201"/>
      <c r="C20" s="36"/>
      <c r="D20" s="184"/>
      <c r="E20" s="184"/>
      <c r="F20" s="89"/>
    </row>
    <row r="21" spans="1:6" x14ac:dyDescent="0.2">
      <c r="A21" s="75"/>
      <c r="B21" s="325" t="s">
        <v>26</v>
      </c>
      <c r="C21" s="325"/>
      <c r="D21" s="183">
        <f>SUM(D23:D31)</f>
        <v>108102642.77999994</v>
      </c>
      <c r="E21" s="183">
        <f>SUM(E23:E31)</f>
        <v>412442535.28999949</v>
      </c>
      <c r="F21" s="89"/>
    </row>
    <row r="22" spans="1:6" x14ac:dyDescent="0.2">
      <c r="A22" s="75"/>
      <c r="B22" s="201"/>
      <c r="C22" s="36"/>
      <c r="D22" s="184"/>
      <c r="E22" s="184"/>
      <c r="F22" s="89"/>
    </row>
    <row r="23" spans="1:6" x14ac:dyDescent="0.2">
      <c r="A23" s="74"/>
      <c r="B23" s="322" t="s">
        <v>28</v>
      </c>
      <c r="C23" s="322"/>
      <c r="D23" s="185">
        <f>IF(ESF!D27&lt;ESF!E27,ESF!E27-ESF!D27,0)</f>
        <v>0</v>
      </c>
      <c r="E23" s="185">
        <f>IF(D23&gt;0,0,ESF!D27-ESF!E27)</f>
        <v>0</v>
      </c>
      <c r="F23" s="89"/>
    </row>
    <row r="24" spans="1:6" x14ac:dyDescent="0.2">
      <c r="A24" s="74"/>
      <c r="B24" s="322" t="s">
        <v>30</v>
      </c>
      <c r="C24" s="322"/>
      <c r="D24" s="185">
        <f>IF(ESF!D28&lt;ESF!E28,ESF!E28-ESF!D28,0)</f>
        <v>71434818.459999979</v>
      </c>
      <c r="E24" s="185">
        <f>IF(D24&gt;0,0,ESF!D28-ESF!E28)</f>
        <v>0</v>
      </c>
      <c r="F24" s="89"/>
    </row>
    <row r="25" spans="1:6" x14ac:dyDescent="0.2">
      <c r="A25" s="74"/>
      <c r="B25" s="322" t="s">
        <v>32</v>
      </c>
      <c r="C25" s="322"/>
      <c r="D25" s="185">
        <f>IF(ESF!D29&lt;ESF!E29,ESF!E29-ESF!D29,0)</f>
        <v>0</v>
      </c>
      <c r="E25" s="185">
        <f>IF(D25&gt;0,0,ESF!D29-ESF!E29)</f>
        <v>401753986.14999962</v>
      </c>
      <c r="F25" s="89"/>
    </row>
    <row r="26" spans="1:6" x14ac:dyDescent="0.2">
      <c r="A26" s="74"/>
      <c r="B26" s="322" t="s">
        <v>34</v>
      </c>
      <c r="C26" s="322"/>
      <c r="D26" s="185">
        <f>IF(ESF!D30&lt;ESF!E30,ESF!E30-ESF!D30,0)</f>
        <v>36464346.789999962</v>
      </c>
      <c r="E26" s="185">
        <f>IF(D26&gt;0,0,ESF!D30-ESF!E30)</f>
        <v>0</v>
      </c>
      <c r="F26" s="89"/>
    </row>
    <row r="27" spans="1:6" x14ac:dyDescent="0.2">
      <c r="A27" s="74"/>
      <c r="B27" s="322" t="s">
        <v>36</v>
      </c>
      <c r="C27" s="322"/>
      <c r="D27" s="185">
        <f>IF(ESF!D31&lt;ESF!E31,ESF!E31-ESF!D31,0)</f>
        <v>203477.53000000119</v>
      </c>
      <c r="E27" s="185">
        <f>IF(D27&gt;0,0,ESF!D31-ESF!E31)</f>
        <v>0</v>
      </c>
      <c r="F27" s="89"/>
    </row>
    <row r="28" spans="1:6" x14ac:dyDescent="0.2">
      <c r="A28" s="74"/>
      <c r="B28" s="330" t="s">
        <v>38</v>
      </c>
      <c r="C28" s="330"/>
      <c r="D28" s="185">
        <f>IF(ESF!D32&lt;ESF!E32,ESF!E32-ESF!D32,0)</f>
        <v>0</v>
      </c>
      <c r="E28" s="185">
        <f>IF(D28&gt;0,0,ESF!D32-ESF!E32)</f>
        <v>10688549.139999866</v>
      </c>
      <c r="F28" s="89"/>
    </row>
    <row r="29" spans="1:6" x14ac:dyDescent="0.2">
      <c r="A29" s="74"/>
      <c r="B29" s="322" t="s">
        <v>40</v>
      </c>
      <c r="C29" s="322"/>
      <c r="D29" s="185">
        <f>IF(ESF!D33&lt;ESF!E33,ESF!E33-ESF!D33,0)</f>
        <v>0</v>
      </c>
      <c r="E29" s="185">
        <f>IF(D29&gt;0,0,ESF!D33-ESF!E33)</f>
        <v>0</v>
      </c>
      <c r="F29" s="89"/>
    </row>
    <row r="30" spans="1:6" x14ac:dyDescent="0.2">
      <c r="A30" s="74"/>
      <c r="B30" s="330" t="s">
        <v>41</v>
      </c>
      <c r="C30" s="330"/>
      <c r="D30" s="185">
        <f>IF(ESF!D34&lt;ESF!E34,ESF!E34-ESF!D34,0)</f>
        <v>0</v>
      </c>
      <c r="E30" s="185">
        <f>IF(D30&gt;0,0,ESF!D34-ESF!E34)</f>
        <v>0</v>
      </c>
      <c r="F30" s="89"/>
    </row>
    <row r="31" spans="1:6" x14ac:dyDescent="0.2">
      <c r="A31" s="74"/>
      <c r="B31" s="322" t="s">
        <v>43</v>
      </c>
      <c r="C31" s="322"/>
      <c r="D31" s="185">
        <f>IF(ESF!D35&lt;ESF!E35,ESF!E35-ESF!D35,0)</f>
        <v>0</v>
      </c>
      <c r="E31" s="185">
        <f>IF(D31&gt;0,0,ESF!D35-ESF!E35)</f>
        <v>0</v>
      </c>
      <c r="F31" s="89"/>
    </row>
    <row r="32" spans="1:6" x14ac:dyDescent="0.2">
      <c r="A32" s="75"/>
      <c r="B32" s="201"/>
      <c r="C32" s="36"/>
      <c r="D32" s="186"/>
      <c r="E32" s="186"/>
      <c r="F32" s="89"/>
    </row>
    <row r="33" spans="1:6" x14ac:dyDescent="0.2">
      <c r="A33" s="74"/>
      <c r="B33" s="325" t="s">
        <v>6</v>
      </c>
      <c r="C33" s="325"/>
      <c r="D33" s="183">
        <f>D35+D46</f>
        <v>32731194.410000011</v>
      </c>
      <c r="E33" s="183">
        <f>E35+E46</f>
        <v>240857385.59000006</v>
      </c>
      <c r="F33" s="33"/>
    </row>
    <row r="34" spans="1:6" x14ac:dyDescent="0.2">
      <c r="A34" s="75"/>
      <c r="B34" s="201"/>
      <c r="C34" s="201"/>
      <c r="D34" s="184"/>
      <c r="E34" s="184"/>
      <c r="F34" s="33"/>
    </row>
    <row r="35" spans="1:6" x14ac:dyDescent="0.2">
      <c r="A35" s="74"/>
      <c r="B35" s="325" t="s">
        <v>8</v>
      </c>
      <c r="C35" s="325"/>
      <c r="D35" s="183">
        <f>SUM(D37:D44)</f>
        <v>32731194.410000011</v>
      </c>
      <c r="E35" s="183">
        <f>SUM(E37:E44)</f>
        <v>240857385.59000006</v>
      </c>
      <c r="F35" s="33"/>
    </row>
    <row r="36" spans="1:6" x14ac:dyDescent="0.2">
      <c r="A36" s="75"/>
      <c r="B36" s="201"/>
      <c r="C36" s="201"/>
      <c r="D36" s="184"/>
      <c r="E36" s="184"/>
      <c r="F36" s="33"/>
    </row>
    <row r="37" spans="1:6" x14ac:dyDescent="0.2">
      <c r="A37" s="74"/>
      <c r="B37" s="322" t="s">
        <v>10</v>
      </c>
      <c r="C37" s="322"/>
      <c r="D37" s="185">
        <f>IF(ESF!I14&gt;ESF!J14,ESF!I14-ESF!J14,0)</f>
        <v>0</v>
      </c>
      <c r="E37" s="185">
        <f>IF(D37&gt;0,0,ESF!J14-ESF!I14)</f>
        <v>233033415.08000004</v>
      </c>
      <c r="F37" s="33"/>
    </row>
    <row r="38" spans="1:6" x14ac:dyDescent="0.2">
      <c r="A38" s="74"/>
      <c r="B38" s="322" t="s">
        <v>12</v>
      </c>
      <c r="C38" s="322"/>
      <c r="D38" s="185">
        <f>IF(ESF!I15&gt;ESF!J15,ESF!I15-ESF!J15,0)</f>
        <v>0</v>
      </c>
      <c r="E38" s="185">
        <f>IF(D38&gt;0,0,ESF!J15-ESF!I15)</f>
        <v>0</v>
      </c>
      <c r="F38" s="33"/>
    </row>
    <row r="39" spans="1:6" x14ac:dyDescent="0.2">
      <c r="A39" s="74"/>
      <c r="B39" s="322" t="s">
        <v>14</v>
      </c>
      <c r="C39" s="322"/>
      <c r="D39" s="185">
        <f>IF(ESF!I16&gt;ESF!J16,ESF!I16-ESF!J16,0)</f>
        <v>0</v>
      </c>
      <c r="E39" s="185">
        <f>IF(D39&gt;0,0,ESF!J16-ESF!I16)</f>
        <v>7639867.2400000021</v>
      </c>
      <c r="F39" s="33"/>
    </row>
    <row r="40" spans="1:6" x14ac:dyDescent="0.2">
      <c r="A40" s="74"/>
      <c r="B40" s="322" t="s">
        <v>16</v>
      </c>
      <c r="C40" s="322"/>
      <c r="D40" s="185">
        <f>IF(ESF!I17&gt;ESF!J17,ESF!I17-ESF!J17,0)</f>
        <v>0</v>
      </c>
      <c r="E40" s="185">
        <f>IF(D40&gt;0,0,ESF!J17-ESF!I17)</f>
        <v>0</v>
      </c>
      <c r="F40" s="33"/>
    </row>
    <row r="41" spans="1:6" x14ac:dyDescent="0.2">
      <c r="A41" s="74"/>
      <c r="B41" s="322" t="s">
        <v>18</v>
      </c>
      <c r="C41" s="322"/>
      <c r="D41" s="185">
        <f>IF(ESF!I18&gt;ESF!J18,ESF!I18-ESF!J18,0)</f>
        <v>0</v>
      </c>
      <c r="E41" s="185">
        <f>IF(D41&gt;0,0,ESF!J18-ESF!I18)</f>
        <v>184103.26999999955</v>
      </c>
      <c r="F41" s="33"/>
    </row>
    <row r="42" spans="1:6" x14ac:dyDescent="0.2">
      <c r="A42" s="74"/>
      <c r="B42" s="330" t="s">
        <v>20</v>
      </c>
      <c r="C42" s="330"/>
      <c r="D42" s="185">
        <f>IF(ESF!I19&gt;ESF!J19,ESF!I19-ESF!J19,0)</f>
        <v>32731194.410000011</v>
      </c>
      <c r="E42" s="185">
        <f>IF(D42&gt;0,0,ESF!J19-ESF!I19)</f>
        <v>0</v>
      </c>
      <c r="F42" s="33"/>
    </row>
    <row r="43" spans="1:6" x14ac:dyDescent="0.2">
      <c r="A43" s="74"/>
      <c r="B43" s="322" t="s">
        <v>22</v>
      </c>
      <c r="C43" s="322"/>
      <c r="D43" s="185">
        <f>IF(ESF!I20&gt;ESF!J20,ESF!I20-ESF!J20,0)</f>
        <v>0</v>
      </c>
      <c r="E43" s="185">
        <f>IF(D43&gt;0,0,ESF!J20-ESF!I20)</f>
        <v>0</v>
      </c>
      <c r="F43" s="33"/>
    </row>
    <row r="44" spans="1:6" x14ac:dyDescent="0.2">
      <c r="A44" s="74"/>
      <c r="B44" s="322" t="s">
        <v>23</v>
      </c>
      <c r="C44" s="322"/>
      <c r="D44" s="185">
        <f>IF(ESF!I21&gt;ESF!J21,ESF!I21-ESF!J21,0)</f>
        <v>0</v>
      </c>
      <c r="E44" s="185">
        <f>IF(D44&gt;0,0,ESF!J21-ESF!I21)</f>
        <v>0</v>
      </c>
      <c r="F44" s="33"/>
    </row>
    <row r="45" spans="1:6" x14ac:dyDescent="0.2">
      <c r="A45" s="75"/>
      <c r="B45" s="201"/>
      <c r="C45" s="201"/>
      <c r="D45" s="184"/>
      <c r="E45" s="184"/>
      <c r="F45" s="33"/>
    </row>
    <row r="46" spans="1:6" x14ac:dyDescent="0.2">
      <c r="A46" s="74"/>
      <c r="B46" s="329" t="s">
        <v>27</v>
      </c>
      <c r="C46" s="329"/>
      <c r="D46" s="183">
        <f>SUM(D48:D53)</f>
        <v>0</v>
      </c>
      <c r="E46" s="183">
        <f>SUM(E48:E53)</f>
        <v>0</v>
      </c>
      <c r="F46" s="33"/>
    </row>
    <row r="47" spans="1:6" x14ac:dyDescent="0.2">
      <c r="A47" s="75"/>
      <c r="B47" s="201"/>
      <c r="C47" s="201"/>
      <c r="D47" s="184"/>
      <c r="E47" s="184"/>
      <c r="F47" s="33"/>
    </row>
    <row r="48" spans="1:6" x14ac:dyDescent="0.2">
      <c r="A48" s="74"/>
      <c r="B48" s="322" t="s">
        <v>29</v>
      </c>
      <c r="C48" s="322"/>
      <c r="D48" s="185">
        <f>IF(ESF!I27&gt;ESF!J27,ESF!I27-ESF!J27,0)</f>
        <v>0</v>
      </c>
      <c r="E48" s="185">
        <f>IF(D48&gt;0,0,ESF!J27-ESF!I27)</f>
        <v>0</v>
      </c>
      <c r="F48" s="33"/>
    </row>
    <row r="49" spans="1:6" x14ac:dyDescent="0.2">
      <c r="A49" s="74"/>
      <c r="B49" s="322" t="s">
        <v>31</v>
      </c>
      <c r="C49" s="322"/>
      <c r="D49" s="185">
        <f>IF(ESF!I28&gt;ESF!J28,ESF!I28-ESF!J28,0)</f>
        <v>0</v>
      </c>
      <c r="E49" s="185">
        <f>IF(D49&gt;0,0,ESF!J28-ESF!I28)</f>
        <v>0</v>
      </c>
      <c r="F49" s="33"/>
    </row>
    <row r="50" spans="1:6" x14ac:dyDescent="0.2">
      <c r="A50" s="74"/>
      <c r="B50" s="322" t="s">
        <v>33</v>
      </c>
      <c r="C50" s="322"/>
      <c r="D50" s="185">
        <f>IF(ESF!I29&gt;ESF!J29,ESF!I29-ESF!J29,0)</f>
        <v>0</v>
      </c>
      <c r="E50" s="185">
        <f>IF(D50&gt;0,0,ESF!J29-ESF!I29)</f>
        <v>0</v>
      </c>
      <c r="F50" s="33"/>
    </row>
    <row r="51" spans="1:6" x14ac:dyDescent="0.2">
      <c r="A51" s="74"/>
      <c r="B51" s="322" t="s">
        <v>35</v>
      </c>
      <c r="C51" s="322"/>
      <c r="D51" s="185">
        <f>IF(ESF!I30&gt;ESF!J30,ESF!I30-ESF!J30,0)</f>
        <v>0</v>
      </c>
      <c r="E51" s="185">
        <f>IF(D51&gt;0,0,ESF!J30-ESF!I30)</f>
        <v>0</v>
      </c>
      <c r="F51" s="33"/>
    </row>
    <row r="52" spans="1:6" x14ac:dyDescent="0.2">
      <c r="A52" s="74"/>
      <c r="B52" s="330" t="s">
        <v>37</v>
      </c>
      <c r="C52" s="330"/>
      <c r="D52" s="185">
        <f>IF(ESF!I31&gt;ESF!J31,ESF!I31-ESF!J31,0)</f>
        <v>0</v>
      </c>
      <c r="E52" s="185">
        <f>IF(D52&gt;0,0,ESF!J31-ESF!I31)</f>
        <v>0</v>
      </c>
      <c r="F52" s="33"/>
    </row>
    <row r="53" spans="1:6" x14ac:dyDescent="0.2">
      <c r="A53" s="74"/>
      <c r="B53" s="322" t="s">
        <v>39</v>
      </c>
      <c r="C53" s="322"/>
      <c r="D53" s="185">
        <f>IF(ESF!I32&gt;ESF!J32,ESF!I32-ESF!J32,0)</f>
        <v>0</v>
      </c>
      <c r="E53" s="185">
        <f>IF(D53&gt;0,0,ESF!J32-ESF!I32)</f>
        <v>0</v>
      </c>
      <c r="F53" s="33"/>
    </row>
    <row r="54" spans="1:6" x14ac:dyDescent="0.2">
      <c r="A54" s="74"/>
      <c r="B54" s="201"/>
      <c r="C54" s="201"/>
      <c r="D54" s="186"/>
      <c r="E54" s="186"/>
      <c r="F54" s="33"/>
    </row>
    <row r="55" spans="1:6" ht="19.5" customHeight="1" x14ac:dyDescent="0.2">
      <c r="A55" s="74"/>
      <c r="B55" s="325" t="s">
        <v>46</v>
      </c>
      <c r="C55" s="325"/>
      <c r="D55" s="183">
        <f>D57+D63+D71</f>
        <v>1650646817.2600007</v>
      </c>
      <c r="E55" s="183">
        <f>E57+E63+E71</f>
        <v>146023416.52000237</v>
      </c>
      <c r="F55" s="33"/>
    </row>
    <row r="56" spans="1:6" x14ac:dyDescent="0.2">
      <c r="A56" s="74"/>
      <c r="B56" s="201"/>
      <c r="C56" s="201"/>
      <c r="D56" s="184"/>
      <c r="E56" s="184"/>
      <c r="F56" s="33"/>
    </row>
    <row r="57" spans="1:6" x14ac:dyDescent="0.2">
      <c r="A57" s="74"/>
      <c r="B57" s="325" t="s">
        <v>48</v>
      </c>
      <c r="C57" s="325"/>
      <c r="D57" s="183">
        <f>SUM(D59:D61)</f>
        <v>134892071.15000001</v>
      </c>
      <c r="E57" s="183">
        <f>SUM(E59:E61)</f>
        <v>52874256.759999752</v>
      </c>
      <c r="F57" s="33"/>
    </row>
    <row r="58" spans="1:6" x14ac:dyDescent="0.2">
      <c r="A58" s="74"/>
      <c r="B58" s="201"/>
      <c r="C58" s="201"/>
      <c r="D58" s="184"/>
      <c r="E58" s="184"/>
      <c r="F58" s="33"/>
    </row>
    <row r="59" spans="1:6" x14ac:dyDescent="0.2">
      <c r="A59" s="74"/>
      <c r="B59" s="322" t="s">
        <v>49</v>
      </c>
      <c r="C59" s="322"/>
      <c r="D59" s="185">
        <f>IF(ESF!I42&gt;ESF!J42,ESF!I42-ESF!J42,0)</f>
        <v>0</v>
      </c>
      <c r="E59" s="185">
        <f>IF(D59&gt;0,0,ESF!J42-ESF!I42)</f>
        <v>52874256.759999752</v>
      </c>
      <c r="F59" s="33"/>
    </row>
    <row r="60" spans="1:6" x14ac:dyDescent="0.2">
      <c r="A60" s="74"/>
      <c r="B60" s="322" t="s">
        <v>50</v>
      </c>
      <c r="C60" s="322"/>
      <c r="D60" s="185">
        <f>IF(ESF!I43&gt;ESF!J43,ESF!I43-ESF!J43,0)</f>
        <v>134892071.15000001</v>
      </c>
      <c r="E60" s="185">
        <f>IF(D60&gt;0,0,ESF!J43-ESF!I43)</f>
        <v>0</v>
      </c>
      <c r="F60" s="33"/>
    </row>
    <row r="61" spans="1:6" x14ac:dyDescent="0.2">
      <c r="A61" s="74"/>
      <c r="B61" s="322" t="s">
        <v>51</v>
      </c>
      <c r="C61" s="322"/>
      <c r="D61" s="185">
        <f>IF(ESF!I44&gt;ESF!J44,ESF!I44-ESF!J44,0)</f>
        <v>0</v>
      </c>
      <c r="E61" s="185">
        <f>IF(D61&gt;0,0,ESF!J44-ESF!I44)</f>
        <v>0</v>
      </c>
      <c r="F61" s="33"/>
    </row>
    <row r="62" spans="1:6" x14ac:dyDescent="0.2">
      <c r="A62" s="74"/>
      <c r="B62" s="201"/>
      <c r="C62" s="201"/>
      <c r="D62" s="184"/>
      <c r="E62" s="184"/>
      <c r="F62" s="33"/>
    </row>
    <row r="63" spans="1:6" x14ac:dyDescent="0.2">
      <c r="A63" s="74"/>
      <c r="B63" s="325" t="s">
        <v>52</v>
      </c>
      <c r="C63" s="325"/>
      <c r="D63" s="183">
        <f>SUM(D65:D69)</f>
        <v>1515754746.1100006</v>
      </c>
      <c r="E63" s="183">
        <f>SUM(E65:E69)</f>
        <v>93149159.760002613</v>
      </c>
      <c r="F63" s="33"/>
    </row>
    <row r="64" spans="1:6" x14ac:dyDescent="0.2">
      <c r="A64" s="74"/>
      <c r="B64" s="201"/>
      <c r="C64" s="201"/>
      <c r="D64" s="184"/>
      <c r="E64" s="184"/>
      <c r="F64" s="33"/>
    </row>
    <row r="65" spans="1:6" x14ac:dyDescent="0.2">
      <c r="A65" s="74"/>
      <c r="B65" s="322" t="s">
        <v>53</v>
      </c>
      <c r="C65" s="322"/>
      <c r="D65" s="185">
        <f>IF(ESF!I48&gt;ESF!J48,ESF!I48-ESF!J48,0)</f>
        <v>0</v>
      </c>
      <c r="E65" s="185">
        <f>IF(D65&gt;0,0,ESF!J48-ESF!I48)</f>
        <v>93149159.760002613</v>
      </c>
      <c r="F65" s="33"/>
    </row>
    <row r="66" spans="1:6" x14ac:dyDescent="0.2">
      <c r="A66" s="74"/>
      <c r="B66" s="322" t="s">
        <v>54</v>
      </c>
      <c r="C66" s="322"/>
      <c r="D66" s="185">
        <f>IF(ESF!I49&gt;ESF!J49,ESF!I49-ESF!J49,0)</f>
        <v>1512900847.7100005</v>
      </c>
      <c r="E66" s="185">
        <f>IF(D66&gt;0,0,ESF!J49-ESF!I49)</f>
        <v>0</v>
      </c>
      <c r="F66" s="33"/>
    </row>
    <row r="67" spans="1:6" x14ac:dyDescent="0.2">
      <c r="A67" s="74"/>
      <c r="B67" s="322" t="s">
        <v>55</v>
      </c>
      <c r="C67" s="322"/>
      <c r="D67" s="185">
        <f>IF(ESF!I50&gt;ESF!J50,ESF!I50-ESF!J50,0)</f>
        <v>2853898.4000000004</v>
      </c>
      <c r="E67" s="185">
        <f>IF(D67&gt;0,0,ESF!J50-ESF!I50)</f>
        <v>0</v>
      </c>
      <c r="F67" s="33"/>
    </row>
    <row r="68" spans="1:6" x14ac:dyDescent="0.2">
      <c r="A68" s="74"/>
      <c r="B68" s="322" t="s">
        <v>56</v>
      </c>
      <c r="C68" s="322"/>
      <c r="D68" s="185">
        <f>IF(ESF!I51&gt;ESF!J51,ESF!I51-ESF!J51,0)</f>
        <v>0</v>
      </c>
      <c r="E68" s="185">
        <f>IF(D68&gt;0,0,ESF!J51-ESF!I51)</f>
        <v>0</v>
      </c>
      <c r="F68" s="33"/>
    </row>
    <row r="69" spans="1:6" x14ac:dyDescent="0.2">
      <c r="A69" s="74"/>
      <c r="B69" s="322" t="s">
        <v>57</v>
      </c>
      <c r="C69" s="322"/>
      <c r="D69" s="185">
        <f>IF(ESF!I52&gt;ESF!J52,ESF!I52-ESF!J52,0)</f>
        <v>0</v>
      </c>
      <c r="E69" s="185">
        <f>IF(D69&gt;0,0,ESF!J52-ESF!I52)</f>
        <v>0</v>
      </c>
      <c r="F69" s="33"/>
    </row>
    <row r="70" spans="1:6" x14ac:dyDescent="0.2">
      <c r="A70" s="74"/>
      <c r="B70" s="201"/>
      <c r="C70" s="201"/>
      <c r="D70" s="184"/>
      <c r="E70" s="184"/>
      <c r="F70" s="33"/>
    </row>
    <row r="71" spans="1:6" x14ac:dyDescent="0.2">
      <c r="A71" s="74"/>
      <c r="B71" s="325" t="s">
        <v>78</v>
      </c>
      <c r="C71" s="325"/>
      <c r="D71" s="183">
        <f>SUM(D73:D74)</f>
        <v>0</v>
      </c>
      <c r="E71" s="183">
        <f>SUM(E73:E74)</f>
        <v>0</v>
      </c>
      <c r="F71" s="33"/>
    </row>
    <row r="72" spans="1:6" x14ac:dyDescent="0.2">
      <c r="A72" s="74"/>
      <c r="B72" s="201"/>
      <c r="C72" s="201"/>
      <c r="D72" s="184"/>
      <c r="E72" s="184"/>
      <c r="F72" s="33"/>
    </row>
    <row r="73" spans="1:6" x14ac:dyDescent="0.2">
      <c r="A73" s="74"/>
      <c r="B73" s="322" t="s">
        <v>59</v>
      </c>
      <c r="C73" s="322"/>
      <c r="D73" s="185">
        <f>IF(ESF!I56&gt;ESF!J56,ESF!I56-ESF!J56,0)</f>
        <v>0</v>
      </c>
      <c r="E73" s="185">
        <f>IF(D73&gt;0,0,ESF!J56-ESF!I56)</f>
        <v>0</v>
      </c>
      <c r="F73" s="33"/>
    </row>
    <row r="74" spans="1:6" x14ac:dyDescent="0.2">
      <c r="A74" s="74"/>
      <c r="B74" s="322" t="s">
        <v>60</v>
      </c>
      <c r="C74" s="322"/>
      <c r="D74" s="185">
        <f>IF(ESF!I57&gt;ESF!J57,ESF!I57-ESF!J57,0)</f>
        <v>0</v>
      </c>
      <c r="E74" s="185">
        <f>IF(D74&gt;0,0,ESF!J57-ESF!I57)</f>
        <v>0</v>
      </c>
      <c r="F74" s="33"/>
    </row>
    <row r="75" spans="1:6" ht="19.5" customHeight="1" x14ac:dyDescent="0.2">
      <c r="A75" s="217"/>
      <c r="B75" s="56"/>
      <c r="C75" s="56"/>
      <c r="D75" s="187"/>
      <c r="E75" s="187"/>
      <c r="F75" s="157"/>
    </row>
    <row r="76" spans="1:6" ht="6" customHeight="1" x14ac:dyDescent="0.2">
      <c r="A76" s="281"/>
      <c r="B76" s="23"/>
      <c r="C76" s="35"/>
      <c r="D76" s="189"/>
      <c r="E76" s="177"/>
      <c r="F76" s="54"/>
    </row>
    <row r="77" spans="1:6" ht="6" customHeight="1" x14ac:dyDescent="0.2">
      <c r="A77" s="23"/>
      <c r="B77" s="23"/>
      <c r="C77" s="35"/>
      <c r="D77" s="189"/>
      <c r="E77" s="177"/>
      <c r="F77" s="54"/>
    </row>
    <row r="78" spans="1:6" ht="6" customHeight="1" x14ac:dyDescent="0.2">
      <c r="B78" s="35"/>
      <c r="C78" s="53"/>
      <c r="D78" s="177"/>
      <c r="E78" s="177"/>
    </row>
    <row r="79" spans="1:6" ht="15" customHeight="1" x14ac:dyDescent="0.2">
      <c r="A79" s="349" t="s">
        <v>234</v>
      </c>
      <c r="B79" s="349"/>
      <c r="C79" s="349"/>
      <c r="D79" s="349"/>
      <c r="E79" s="349"/>
      <c r="F79" s="349"/>
    </row>
    <row r="80" spans="1:6" ht="9.75" customHeight="1" x14ac:dyDescent="0.2">
      <c r="B80" s="35"/>
      <c r="C80" s="53"/>
      <c r="D80" s="177"/>
      <c r="E80" s="177"/>
    </row>
    <row r="81" spans="1:6" ht="50.1" customHeight="1" x14ac:dyDescent="0.2">
      <c r="B81" s="35"/>
      <c r="C81" s="171"/>
      <c r="D81" s="171"/>
      <c r="E81" s="191"/>
    </row>
    <row r="82" spans="1:6" ht="14.1" customHeight="1" x14ac:dyDescent="0.2">
      <c r="A82" s="93"/>
      <c r="B82" s="190"/>
      <c r="C82" s="23"/>
      <c r="D82" s="21"/>
      <c r="E82" s="21"/>
      <c r="F82" s="54"/>
    </row>
    <row r="83" spans="1:6" ht="14.1" customHeight="1" x14ac:dyDescent="0.2">
      <c r="B83" s="20"/>
      <c r="C83" s="23"/>
      <c r="D83" s="326"/>
      <c r="E83" s="326"/>
      <c r="F83" s="60"/>
    </row>
  </sheetData>
  <sheetProtection formatCells="0" selectLockedCells="1"/>
  <mergeCells count="57">
    <mergeCell ref="B31:C31"/>
    <mergeCell ref="B30:C30"/>
    <mergeCell ref="B29:C29"/>
    <mergeCell ref="A1:F1"/>
    <mergeCell ref="B11:C11"/>
    <mergeCell ref="B13:C13"/>
    <mergeCell ref="B14:C14"/>
    <mergeCell ref="B15:C15"/>
    <mergeCell ref="B9:C9"/>
    <mergeCell ref="B6:C6"/>
    <mergeCell ref="A3:F3"/>
    <mergeCell ref="A4:F4"/>
    <mergeCell ref="A2:F2"/>
    <mergeCell ref="B28:C28"/>
    <mergeCell ref="B16:C16"/>
    <mergeCell ref="B17:C17"/>
    <mergeCell ref="B23:C23"/>
    <mergeCell ref="B24:C24"/>
    <mergeCell ref="B27:C27"/>
    <mergeCell ref="B25:C25"/>
    <mergeCell ref="B26:C26"/>
    <mergeCell ref="B18:C18"/>
    <mergeCell ref="B19:C19"/>
    <mergeCell ref="B21:C21"/>
    <mergeCell ref="D83:E83"/>
    <mergeCell ref="A79:F79"/>
    <mergeCell ref="B43:C43"/>
    <mergeCell ref="B65:C65"/>
    <mergeCell ref="B44:C44"/>
    <mergeCell ref="B46:C46"/>
    <mergeCell ref="B48:C48"/>
    <mergeCell ref="B57:C57"/>
    <mergeCell ref="B59:C59"/>
    <mergeCell ref="B73:C73"/>
    <mergeCell ref="B74:C74"/>
    <mergeCell ref="B66:C66"/>
    <mergeCell ref="B67:C67"/>
    <mergeCell ref="B68:C68"/>
    <mergeCell ref="B69:C69"/>
    <mergeCell ref="B71:C71"/>
    <mergeCell ref="B63:C63"/>
    <mergeCell ref="B61:C61"/>
    <mergeCell ref="B33:C33"/>
    <mergeCell ref="B35:C35"/>
    <mergeCell ref="B37:C37"/>
    <mergeCell ref="B38:C38"/>
    <mergeCell ref="B60:C60"/>
    <mergeCell ref="B41:C41"/>
    <mergeCell ref="B42:C42"/>
    <mergeCell ref="B40:C40"/>
    <mergeCell ref="B39:C39"/>
    <mergeCell ref="B55:C55"/>
    <mergeCell ref="B49:C49"/>
    <mergeCell ref="B50:C50"/>
    <mergeCell ref="B51:C51"/>
    <mergeCell ref="B52:C52"/>
    <mergeCell ref="B53:C53"/>
  </mergeCells>
  <printOptions horizontalCentered="1" verticalCentered="1"/>
  <pageMargins left="0" right="0" top="0.35433070866141736" bottom="0.39370078740157483" header="0" footer="0"/>
  <pageSetup paperSize="11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59" t="s">
        <v>1</v>
      </c>
      <c r="B2" s="359"/>
      <c r="C2" s="359"/>
      <c r="D2" s="359"/>
      <c r="E2" s="13" t="e">
        <f>ESF!#REF!</f>
        <v>#REF!</v>
      </c>
    </row>
    <row r="3" spans="1:5" x14ac:dyDescent="0.25">
      <c r="A3" s="359" t="s">
        <v>3</v>
      </c>
      <c r="B3" s="359"/>
      <c r="C3" s="359"/>
      <c r="D3" s="359"/>
      <c r="E3" s="13" t="e">
        <f>ESF!#REF!</f>
        <v>#REF!</v>
      </c>
    </row>
    <row r="4" spans="1:5" x14ac:dyDescent="0.25">
      <c r="A4" s="359" t="s">
        <v>2</v>
      </c>
      <c r="B4" s="359"/>
      <c r="C4" s="359"/>
      <c r="D4" s="359"/>
      <c r="E4" s="14"/>
    </row>
    <row r="5" spans="1:5" x14ac:dyDescent="0.25">
      <c r="A5" s="359" t="s">
        <v>72</v>
      </c>
      <c r="B5" s="359"/>
      <c r="C5" s="359"/>
      <c r="D5" s="359"/>
      <c r="E5" t="s">
        <v>70</v>
      </c>
    </row>
    <row r="6" spans="1:5" x14ac:dyDescent="0.25">
      <c r="A6" s="6"/>
      <c r="B6" s="6"/>
      <c r="C6" s="354" t="s">
        <v>4</v>
      </c>
      <c r="D6" s="354"/>
      <c r="E6" s="1">
        <v>2013</v>
      </c>
    </row>
    <row r="7" spans="1:5" x14ac:dyDescent="0.25">
      <c r="A7" s="350" t="s">
        <v>68</v>
      </c>
      <c r="B7" s="351" t="s">
        <v>7</v>
      </c>
      <c r="C7" s="352" t="s">
        <v>9</v>
      </c>
      <c r="D7" s="352"/>
      <c r="E7" s="8">
        <f>ESF!D14</f>
        <v>2139251704.3699999</v>
      </c>
    </row>
    <row r="8" spans="1:5" x14ac:dyDescent="0.25">
      <c r="A8" s="350"/>
      <c r="B8" s="351"/>
      <c r="C8" s="352" t="s">
        <v>11</v>
      </c>
      <c r="D8" s="352"/>
      <c r="E8" s="8">
        <f>ESF!D15</f>
        <v>88730994.420000002</v>
      </c>
    </row>
    <row r="9" spans="1:5" x14ac:dyDescent="0.25">
      <c r="A9" s="350"/>
      <c r="B9" s="351"/>
      <c r="C9" s="352" t="s">
        <v>13</v>
      </c>
      <c r="D9" s="352"/>
      <c r="E9" s="8">
        <f>ESF!D16</f>
        <v>130390611.69</v>
      </c>
    </row>
    <row r="10" spans="1:5" x14ac:dyDescent="0.25">
      <c r="A10" s="350"/>
      <c r="B10" s="351"/>
      <c r="C10" s="352" t="s">
        <v>15</v>
      </c>
      <c r="D10" s="352"/>
      <c r="E10" s="8">
        <f>ESF!D17</f>
        <v>0</v>
      </c>
    </row>
    <row r="11" spans="1:5" x14ac:dyDescent="0.25">
      <c r="A11" s="350"/>
      <c r="B11" s="351"/>
      <c r="C11" s="352" t="s">
        <v>17</v>
      </c>
      <c r="D11" s="352"/>
      <c r="E11" s="8">
        <f>ESF!D18</f>
        <v>0</v>
      </c>
    </row>
    <row r="12" spans="1:5" x14ac:dyDescent="0.25">
      <c r="A12" s="350"/>
      <c r="B12" s="351"/>
      <c r="C12" s="352" t="s">
        <v>19</v>
      </c>
      <c r="D12" s="352"/>
      <c r="E12" s="8">
        <f>ESF!D19</f>
        <v>0</v>
      </c>
    </row>
    <row r="13" spans="1:5" x14ac:dyDescent="0.25">
      <c r="A13" s="350"/>
      <c r="B13" s="351"/>
      <c r="C13" s="352" t="s">
        <v>21</v>
      </c>
      <c r="D13" s="352"/>
      <c r="E13" s="8">
        <f>ESF!D20</f>
        <v>368745</v>
      </c>
    </row>
    <row r="14" spans="1:5" ht="15.75" thickBot="1" x14ac:dyDescent="0.3">
      <c r="A14" s="350"/>
      <c r="B14" s="4"/>
      <c r="C14" s="353" t="s">
        <v>24</v>
      </c>
      <c r="D14" s="353"/>
      <c r="E14" s="9">
        <f>ESF!D22</f>
        <v>2358742055.48</v>
      </c>
    </row>
    <row r="15" spans="1:5" x14ac:dyDescent="0.25">
      <c r="A15" s="350"/>
      <c r="B15" s="351" t="s">
        <v>26</v>
      </c>
      <c r="C15" s="352" t="s">
        <v>28</v>
      </c>
      <c r="D15" s="352"/>
      <c r="E15" s="8">
        <f>ESF!D27</f>
        <v>314030</v>
      </c>
    </row>
    <row r="16" spans="1:5" x14ac:dyDescent="0.25">
      <c r="A16" s="350"/>
      <c r="B16" s="351"/>
      <c r="C16" s="352" t="s">
        <v>30</v>
      </c>
      <c r="D16" s="352"/>
      <c r="E16" s="8">
        <f>ESF!D28</f>
        <v>330480746.42000002</v>
      </c>
    </row>
    <row r="17" spans="1:5" x14ac:dyDescent="0.25">
      <c r="A17" s="350"/>
      <c r="B17" s="351"/>
      <c r="C17" s="352" t="s">
        <v>32</v>
      </c>
      <c r="D17" s="352"/>
      <c r="E17" s="8">
        <f>ESF!D29</f>
        <v>9246404477.5900002</v>
      </c>
    </row>
    <row r="18" spans="1:5" x14ac:dyDescent="0.25">
      <c r="A18" s="350"/>
      <c r="B18" s="351"/>
      <c r="C18" s="352" t="s">
        <v>34</v>
      </c>
      <c r="D18" s="352"/>
      <c r="E18" s="8">
        <f>ESF!D30</f>
        <v>1583614474.47</v>
      </c>
    </row>
    <row r="19" spans="1:5" x14ac:dyDescent="0.25">
      <c r="A19" s="350"/>
      <c r="B19" s="351"/>
      <c r="C19" s="352" t="s">
        <v>36</v>
      </c>
      <c r="D19" s="352"/>
      <c r="E19" s="8">
        <f>ESF!D31</f>
        <v>53988979.43</v>
      </c>
    </row>
    <row r="20" spans="1:5" x14ac:dyDescent="0.25">
      <c r="A20" s="350"/>
      <c r="B20" s="351"/>
      <c r="C20" s="352" t="s">
        <v>38</v>
      </c>
      <c r="D20" s="352"/>
      <c r="E20" s="8">
        <f>ESF!D32</f>
        <v>-1170222975.6700001</v>
      </c>
    </row>
    <row r="21" spans="1:5" x14ac:dyDescent="0.25">
      <c r="A21" s="350"/>
      <c r="B21" s="351"/>
      <c r="C21" s="352" t="s">
        <v>40</v>
      </c>
      <c r="D21" s="352"/>
      <c r="E21" s="8">
        <f>ESF!D33</f>
        <v>0</v>
      </c>
    </row>
    <row r="22" spans="1:5" x14ac:dyDescent="0.25">
      <c r="A22" s="350"/>
      <c r="B22" s="351"/>
      <c r="C22" s="352" t="s">
        <v>41</v>
      </c>
      <c r="D22" s="352"/>
      <c r="E22" s="8">
        <f>ESF!D34</f>
        <v>0</v>
      </c>
    </row>
    <row r="23" spans="1:5" x14ac:dyDescent="0.25">
      <c r="A23" s="350"/>
      <c r="B23" s="351"/>
      <c r="C23" s="352" t="s">
        <v>43</v>
      </c>
      <c r="D23" s="352"/>
      <c r="E23" s="8">
        <f>ESF!D35</f>
        <v>0</v>
      </c>
    </row>
    <row r="24" spans="1:5" ht="15.75" thickBot="1" x14ac:dyDescent="0.3">
      <c r="A24" s="350"/>
      <c r="B24" s="4"/>
      <c r="C24" s="353" t="s">
        <v>45</v>
      </c>
      <c r="D24" s="353"/>
      <c r="E24" s="9">
        <f>ESF!D37</f>
        <v>10044579732.24</v>
      </c>
    </row>
    <row r="25" spans="1:5" ht="15.75" thickBot="1" x14ac:dyDescent="0.3">
      <c r="A25" s="350"/>
      <c r="B25" s="2"/>
      <c r="C25" s="353" t="s">
        <v>47</v>
      </c>
      <c r="D25" s="353"/>
      <c r="E25" s="9">
        <f>ESF!D39</f>
        <v>12403321787.719999</v>
      </c>
    </row>
    <row r="26" spans="1:5" x14ac:dyDescent="0.25">
      <c r="A26" s="350" t="s">
        <v>69</v>
      </c>
      <c r="B26" s="351" t="s">
        <v>8</v>
      </c>
      <c r="C26" s="352" t="s">
        <v>10</v>
      </c>
      <c r="D26" s="352"/>
      <c r="E26" s="8">
        <f>ESF!I14</f>
        <v>327192908.5</v>
      </c>
    </row>
    <row r="27" spans="1:5" x14ac:dyDescent="0.25">
      <c r="A27" s="350"/>
      <c r="B27" s="351"/>
      <c r="C27" s="352" t="s">
        <v>12</v>
      </c>
      <c r="D27" s="352"/>
      <c r="E27" s="8">
        <f>ESF!I15</f>
        <v>0</v>
      </c>
    </row>
    <row r="28" spans="1:5" x14ac:dyDescent="0.25">
      <c r="A28" s="350"/>
      <c r="B28" s="351"/>
      <c r="C28" s="352" t="s">
        <v>14</v>
      </c>
      <c r="D28" s="352"/>
      <c r="E28" s="8">
        <f>ESF!I16</f>
        <v>24628489.789999999</v>
      </c>
    </row>
    <row r="29" spans="1:5" x14ac:dyDescent="0.25">
      <c r="A29" s="350"/>
      <c r="B29" s="351"/>
      <c r="C29" s="352" t="s">
        <v>16</v>
      </c>
      <c r="D29" s="352"/>
      <c r="E29" s="8">
        <f>ESF!I17</f>
        <v>0</v>
      </c>
    </row>
    <row r="30" spans="1:5" x14ac:dyDescent="0.25">
      <c r="A30" s="350"/>
      <c r="B30" s="351"/>
      <c r="C30" s="352" t="s">
        <v>18</v>
      </c>
      <c r="D30" s="352"/>
      <c r="E30" s="8">
        <f>ESF!I18</f>
        <v>5807172.04</v>
      </c>
    </row>
    <row r="31" spans="1:5" x14ac:dyDescent="0.25">
      <c r="A31" s="350"/>
      <c r="B31" s="351"/>
      <c r="C31" s="352" t="s">
        <v>20</v>
      </c>
      <c r="D31" s="352"/>
      <c r="E31" s="8">
        <f>ESF!I19</f>
        <v>139171960.80000001</v>
      </c>
    </row>
    <row r="32" spans="1:5" x14ac:dyDescent="0.25">
      <c r="A32" s="350"/>
      <c r="B32" s="351"/>
      <c r="C32" s="352" t="s">
        <v>22</v>
      </c>
      <c r="D32" s="352"/>
      <c r="E32" s="8">
        <f>ESF!I20</f>
        <v>0</v>
      </c>
    </row>
    <row r="33" spans="1:5" x14ac:dyDescent="0.25">
      <c r="A33" s="350"/>
      <c r="B33" s="351"/>
      <c r="C33" s="352" t="s">
        <v>23</v>
      </c>
      <c r="D33" s="352"/>
      <c r="E33" s="8">
        <f>ESF!I21</f>
        <v>0</v>
      </c>
    </row>
    <row r="34" spans="1:5" ht="15.75" thickBot="1" x14ac:dyDescent="0.3">
      <c r="A34" s="350"/>
      <c r="B34" s="4"/>
      <c r="C34" s="353" t="s">
        <v>25</v>
      </c>
      <c r="D34" s="353"/>
      <c r="E34" s="9">
        <f>ESF!I23</f>
        <v>496800531.13000005</v>
      </c>
    </row>
    <row r="35" spans="1:5" x14ac:dyDescent="0.25">
      <c r="A35" s="350"/>
      <c r="B35" s="351" t="s">
        <v>27</v>
      </c>
      <c r="C35" s="352" t="s">
        <v>29</v>
      </c>
      <c r="D35" s="352"/>
      <c r="E35" s="8">
        <f>ESF!I27</f>
        <v>0</v>
      </c>
    </row>
    <row r="36" spans="1:5" x14ac:dyDescent="0.25">
      <c r="A36" s="350"/>
      <c r="B36" s="351"/>
      <c r="C36" s="352" t="s">
        <v>31</v>
      </c>
      <c r="D36" s="352"/>
      <c r="E36" s="8">
        <f>ESF!I28</f>
        <v>0</v>
      </c>
    </row>
    <row r="37" spans="1:5" x14ac:dyDescent="0.25">
      <c r="A37" s="350"/>
      <c r="B37" s="351"/>
      <c r="C37" s="352" t="s">
        <v>33</v>
      </c>
      <c r="D37" s="352"/>
      <c r="E37" s="8">
        <f>ESF!I29</f>
        <v>2336915636.1599998</v>
      </c>
    </row>
    <row r="38" spans="1:5" x14ac:dyDescent="0.25">
      <c r="A38" s="350"/>
      <c r="B38" s="351"/>
      <c r="C38" s="352" t="s">
        <v>35</v>
      </c>
      <c r="D38" s="352"/>
      <c r="E38" s="8">
        <f>ESF!I30</f>
        <v>13200000</v>
      </c>
    </row>
    <row r="39" spans="1:5" x14ac:dyDescent="0.25">
      <c r="A39" s="350"/>
      <c r="B39" s="351"/>
      <c r="C39" s="352" t="s">
        <v>37</v>
      </c>
      <c r="D39" s="352"/>
      <c r="E39" s="8">
        <f>ESF!I31</f>
        <v>0</v>
      </c>
    </row>
    <row r="40" spans="1:5" x14ac:dyDescent="0.25">
      <c r="A40" s="350"/>
      <c r="B40" s="351"/>
      <c r="C40" s="352" t="s">
        <v>39</v>
      </c>
      <c r="D40" s="352"/>
      <c r="E40" s="8">
        <f>ESF!I32</f>
        <v>0</v>
      </c>
    </row>
    <row r="41" spans="1:5" ht="15.75" thickBot="1" x14ac:dyDescent="0.3">
      <c r="A41" s="350"/>
      <c r="B41" s="2"/>
      <c r="C41" s="353" t="s">
        <v>42</v>
      </c>
      <c r="D41" s="353"/>
      <c r="E41" s="9">
        <f>ESF!I34</f>
        <v>2350115636.1599998</v>
      </c>
    </row>
    <row r="42" spans="1:5" ht="15.75" thickBot="1" x14ac:dyDescent="0.3">
      <c r="A42" s="350"/>
      <c r="B42" s="2"/>
      <c r="C42" s="353" t="s">
        <v>44</v>
      </c>
      <c r="D42" s="353"/>
      <c r="E42" s="9">
        <f>ESF!I36</f>
        <v>2846916167.29</v>
      </c>
    </row>
    <row r="43" spans="1:5" x14ac:dyDescent="0.25">
      <c r="A43" s="3"/>
      <c r="B43" s="351" t="s">
        <v>46</v>
      </c>
      <c r="C43" s="355" t="s">
        <v>48</v>
      </c>
      <c r="D43" s="355"/>
      <c r="E43" s="10">
        <f>ESF!I40</f>
        <v>3408767408.3900003</v>
      </c>
    </row>
    <row r="44" spans="1:5" x14ac:dyDescent="0.25">
      <c r="A44" s="3"/>
      <c r="B44" s="351"/>
      <c r="C44" s="352" t="s">
        <v>49</v>
      </c>
      <c r="D44" s="352"/>
      <c r="E44" s="8">
        <f>ESF!I42</f>
        <v>3187891124.0500002</v>
      </c>
    </row>
    <row r="45" spans="1:5" x14ac:dyDescent="0.25">
      <c r="A45" s="3"/>
      <c r="B45" s="351"/>
      <c r="C45" s="352" t="s">
        <v>50</v>
      </c>
      <c r="D45" s="352"/>
      <c r="E45" s="8">
        <f>ESF!I43</f>
        <v>220876284.34</v>
      </c>
    </row>
    <row r="46" spans="1:5" x14ac:dyDescent="0.25">
      <c r="A46" s="3"/>
      <c r="B46" s="351"/>
      <c r="C46" s="352" t="s">
        <v>51</v>
      </c>
      <c r="D46" s="352"/>
      <c r="E46" s="8">
        <f>ESF!I44</f>
        <v>0</v>
      </c>
    </row>
    <row r="47" spans="1:5" x14ac:dyDescent="0.25">
      <c r="A47" s="3"/>
      <c r="B47" s="351"/>
      <c r="C47" s="355" t="s">
        <v>52</v>
      </c>
      <c r="D47" s="355"/>
      <c r="E47" s="10">
        <f>ESF!I46</f>
        <v>6147638212.0400009</v>
      </c>
    </row>
    <row r="48" spans="1:5" x14ac:dyDescent="0.25">
      <c r="A48" s="3"/>
      <c r="B48" s="351"/>
      <c r="C48" s="352" t="s">
        <v>53</v>
      </c>
      <c r="D48" s="352"/>
      <c r="E48" s="8">
        <f>ESF!I48</f>
        <v>1448676228.0400004</v>
      </c>
    </row>
    <row r="49" spans="1:5" x14ac:dyDescent="0.25">
      <c r="A49" s="3"/>
      <c r="B49" s="351"/>
      <c r="C49" s="352" t="s">
        <v>54</v>
      </c>
      <c r="D49" s="352"/>
      <c r="E49" s="8">
        <f>ESF!I49</f>
        <v>4691810884.6000004</v>
      </c>
    </row>
    <row r="50" spans="1:5" x14ac:dyDescent="0.25">
      <c r="A50" s="3"/>
      <c r="B50" s="351"/>
      <c r="C50" s="352" t="s">
        <v>55</v>
      </c>
      <c r="D50" s="352"/>
      <c r="E50" s="8">
        <f>ESF!I50</f>
        <v>7151099.4000000004</v>
      </c>
    </row>
    <row r="51" spans="1:5" x14ac:dyDescent="0.25">
      <c r="A51" s="3"/>
      <c r="B51" s="351"/>
      <c r="C51" s="352" t="s">
        <v>56</v>
      </c>
      <c r="D51" s="352"/>
      <c r="E51" s="8">
        <f>ESF!I51</f>
        <v>0</v>
      </c>
    </row>
    <row r="52" spans="1:5" x14ac:dyDescent="0.25">
      <c r="A52" s="3"/>
      <c r="B52" s="351"/>
      <c r="C52" s="352" t="s">
        <v>57</v>
      </c>
      <c r="D52" s="352"/>
      <c r="E52" s="8">
        <f>ESF!I52</f>
        <v>0</v>
      </c>
    </row>
    <row r="53" spans="1:5" x14ac:dyDescent="0.25">
      <c r="A53" s="3"/>
      <c r="B53" s="351"/>
      <c r="C53" s="355" t="s">
        <v>58</v>
      </c>
      <c r="D53" s="355"/>
      <c r="E53" s="10">
        <f>ESF!I54</f>
        <v>0</v>
      </c>
    </row>
    <row r="54" spans="1:5" x14ac:dyDescent="0.25">
      <c r="A54" s="3"/>
      <c r="B54" s="351"/>
      <c r="C54" s="352" t="s">
        <v>59</v>
      </c>
      <c r="D54" s="352"/>
      <c r="E54" s="8">
        <f>ESF!I56</f>
        <v>0</v>
      </c>
    </row>
    <row r="55" spans="1:5" x14ac:dyDescent="0.25">
      <c r="A55" s="3"/>
      <c r="B55" s="351"/>
      <c r="C55" s="352" t="s">
        <v>60</v>
      </c>
      <c r="D55" s="352"/>
      <c r="E55" s="8">
        <f>ESF!I57</f>
        <v>0</v>
      </c>
    </row>
    <row r="56" spans="1:5" ht="15.75" thickBot="1" x14ac:dyDescent="0.3">
      <c r="A56" s="3"/>
      <c r="B56" s="351"/>
      <c r="C56" s="353" t="s">
        <v>61</v>
      </c>
      <c r="D56" s="353"/>
      <c r="E56" s="9">
        <f>ESF!I59</f>
        <v>9556405620.4300003</v>
      </c>
    </row>
    <row r="57" spans="1:5" ht="15.75" thickBot="1" x14ac:dyDescent="0.3">
      <c r="A57" s="3"/>
      <c r="B57" s="2"/>
      <c r="C57" s="353" t="s">
        <v>62</v>
      </c>
      <c r="D57" s="353"/>
      <c r="E57" s="9">
        <f>ESF!I61</f>
        <v>12403321787.720001</v>
      </c>
    </row>
    <row r="58" spans="1:5" x14ac:dyDescent="0.25">
      <c r="A58" s="3"/>
      <c r="B58" s="2"/>
      <c r="C58" s="354" t="s">
        <v>4</v>
      </c>
      <c r="D58" s="354"/>
      <c r="E58" s="1">
        <v>2012</v>
      </c>
    </row>
    <row r="59" spans="1:5" x14ac:dyDescent="0.25">
      <c r="A59" s="350" t="s">
        <v>68</v>
      </c>
      <c r="B59" s="351" t="s">
        <v>7</v>
      </c>
      <c r="C59" s="352" t="s">
        <v>9</v>
      </c>
      <c r="D59" s="352"/>
      <c r="E59" s="8">
        <f>ESF!E14</f>
        <v>1126545400.5</v>
      </c>
    </row>
    <row r="60" spans="1:5" x14ac:dyDescent="0.25">
      <c r="A60" s="350"/>
      <c r="B60" s="351"/>
      <c r="C60" s="352" t="s">
        <v>11</v>
      </c>
      <c r="D60" s="352"/>
      <c r="E60" s="8">
        <f>ESF!E15</f>
        <v>50053405.609999999</v>
      </c>
    </row>
    <row r="61" spans="1:5" x14ac:dyDescent="0.25">
      <c r="A61" s="350"/>
      <c r="B61" s="351"/>
      <c r="C61" s="352" t="s">
        <v>13</v>
      </c>
      <c r="D61" s="352"/>
      <c r="E61" s="8">
        <f>ESF!E16</f>
        <v>189617187.31999999</v>
      </c>
    </row>
    <row r="62" spans="1:5" x14ac:dyDescent="0.25">
      <c r="A62" s="350"/>
      <c r="B62" s="351"/>
      <c r="C62" s="352" t="s">
        <v>15</v>
      </c>
      <c r="D62" s="352"/>
      <c r="E62" s="8">
        <f>ESF!E17</f>
        <v>0</v>
      </c>
    </row>
    <row r="63" spans="1:5" x14ac:dyDescent="0.25">
      <c r="A63" s="350"/>
      <c r="B63" s="351"/>
      <c r="C63" s="352" t="s">
        <v>17</v>
      </c>
      <c r="D63" s="352"/>
      <c r="E63" s="8">
        <f>ESF!E18</f>
        <v>0</v>
      </c>
    </row>
    <row r="64" spans="1:5" x14ac:dyDescent="0.25">
      <c r="A64" s="350"/>
      <c r="B64" s="351"/>
      <c r="C64" s="352" t="s">
        <v>19</v>
      </c>
      <c r="D64" s="352"/>
      <c r="E64" s="8">
        <f>ESF!E19</f>
        <v>0</v>
      </c>
    </row>
    <row r="65" spans="1:5" x14ac:dyDescent="0.25">
      <c r="A65" s="350"/>
      <c r="B65" s="351"/>
      <c r="C65" s="352" t="s">
        <v>21</v>
      </c>
      <c r="D65" s="352"/>
      <c r="E65" s="8">
        <f>ESF!E20</f>
        <v>368745</v>
      </c>
    </row>
    <row r="66" spans="1:5" ht="15.75" thickBot="1" x14ac:dyDescent="0.3">
      <c r="A66" s="350"/>
      <c r="B66" s="4"/>
      <c r="C66" s="353" t="s">
        <v>24</v>
      </c>
      <c r="D66" s="353"/>
      <c r="E66" s="9">
        <f>ESF!E22</f>
        <v>1366584738.4299998</v>
      </c>
    </row>
    <row r="67" spans="1:5" x14ac:dyDescent="0.25">
      <c r="A67" s="350"/>
      <c r="B67" s="351" t="s">
        <v>26</v>
      </c>
      <c r="C67" s="352" t="s">
        <v>28</v>
      </c>
      <c r="D67" s="352"/>
      <c r="E67" s="8">
        <f>ESF!E27</f>
        <v>314030</v>
      </c>
    </row>
    <row r="68" spans="1:5" x14ac:dyDescent="0.25">
      <c r="A68" s="350"/>
      <c r="B68" s="351"/>
      <c r="C68" s="352" t="s">
        <v>30</v>
      </c>
      <c r="D68" s="352"/>
      <c r="E68" s="8">
        <f>ESF!E28</f>
        <v>401915564.88</v>
      </c>
    </row>
    <row r="69" spans="1:5" x14ac:dyDescent="0.25">
      <c r="A69" s="350"/>
      <c r="B69" s="351"/>
      <c r="C69" s="352" t="s">
        <v>32</v>
      </c>
      <c r="D69" s="352"/>
      <c r="E69" s="8">
        <f>ESF!E29</f>
        <v>8844650491.4400005</v>
      </c>
    </row>
    <row r="70" spans="1:5" x14ac:dyDescent="0.25">
      <c r="A70" s="350"/>
      <c r="B70" s="351"/>
      <c r="C70" s="352" t="s">
        <v>34</v>
      </c>
      <c r="D70" s="352"/>
      <c r="E70" s="8">
        <f>ESF!E30</f>
        <v>1620078821.26</v>
      </c>
    </row>
    <row r="71" spans="1:5" x14ac:dyDescent="0.25">
      <c r="A71" s="350"/>
      <c r="B71" s="351"/>
      <c r="C71" s="352" t="s">
        <v>36</v>
      </c>
      <c r="D71" s="352"/>
      <c r="E71" s="8">
        <f>ESF!E31</f>
        <v>54192456.960000001</v>
      </c>
    </row>
    <row r="72" spans="1:5" x14ac:dyDescent="0.25">
      <c r="A72" s="350"/>
      <c r="B72" s="351"/>
      <c r="C72" s="352" t="s">
        <v>38</v>
      </c>
      <c r="D72" s="352"/>
      <c r="E72" s="8">
        <f>ESF!E32</f>
        <v>-1180911524.8099999</v>
      </c>
    </row>
    <row r="73" spans="1:5" x14ac:dyDescent="0.25">
      <c r="A73" s="350"/>
      <c r="B73" s="351"/>
      <c r="C73" s="352" t="s">
        <v>40</v>
      </c>
      <c r="D73" s="352"/>
      <c r="E73" s="8">
        <f>ESF!E33</f>
        <v>0</v>
      </c>
    </row>
    <row r="74" spans="1:5" x14ac:dyDescent="0.25">
      <c r="A74" s="350"/>
      <c r="B74" s="351"/>
      <c r="C74" s="352" t="s">
        <v>41</v>
      </c>
      <c r="D74" s="352"/>
      <c r="E74" s="8">
        <f>ESF!E34</f>
        <v>0</v>
      </c>
    </row>
    <row r="75" spans="1:5" x14ac:dyDescent="0.25">
      <c r="A75" s="350"/>
      <c r="B75" s="351"/>
      <c r="C75" s="352" t="s">
        <v>43</v>
      </c>
      <c r="D75" s="352"/>
      <c r="E75" s="8">
        <f>ESF!E35</f>
        <v>0</v>
      </c>
    </row>
    <row r="76" spans="1:5" ht="15.75" thickBot="1" x14ac:dyDescent="0.3">
      <c r="A76" s="350"/>
      <c r="B76" s="4"/>
      <c r="C76" s="353" t="s">
        <v>45</v>
      </c>
      <c r="D76" s="353"/>
      <c r="E76" s="9">
        <f>ESF!E37</f>
        <v>9740239839.7299995</v>
      </c>
    </row>
    <row r="77" spans="1:5" ht="15.75" thickBot="1" x14ac:dyDescent="0.3">
      <c r="A77" s="350"/>
      <c r="B77" s="2"/>
      <c r="C77" s="353" t="s">
        <v>47</v>
      </c>
      <c r="D77" s="353"/>
      <c r="E77" s="9">
        <f>ESF!E39</f>
        <v>11106824578.16</v>
      </c>
    </row>
    <row r="78" spans="1:5" x14ac:dyDescent="0.25">
      <c r="A78" s="350" t="s">
        <v>69</v>
      </c>
      <c r="B78" s="351" t="s">
        <v>8</v>
      </c>
      <c r="C78" s="352" t="s">
        <v>10</v>
      </c>
      <c r="D78" s="352"/>
      <c r="E78" s="8">
        <f>ESF!J14</f>
        <v>560226323.58000004</v>
      </c>
    </row>
    <row r="79" spans="1:5" x14ac:dyDescent="0.25">
      <c r="A79" s="350"/>
      <c r="B79" s="351"/>
      <c r="C79" s="352" t="s">
        <v>12</v>
      </c>
      <c r="D79" s="352"/>
      <c r="E79" s="8">
        <f>ESF!J15</f>
        <v>0</v>
      </c>
    </row>
    <row r="80" spans="1:5" x14ac:dyDescent="0.25">
      <c r="A80" s="350"/>
      <c r="B80" s="351"/>
      <c r="C80" s="352" t="s">
        <v>14</v>
      </c>
      <c r="D80" s="352"/>
      <c r="E80" s="8">
        <f>ESF!J16</f>
        <v>32268357.030000001</v>
      </c>
    </row>
    <row r="81" spans="1:5" x14ac:dyDescent="0.25">
      <c r="A81" s="350"/>
      <c r="B81" s="351"/>
      <c r="C81" s="352" t="s">
        <v>16</v>
      </c>
      <c r="D81" s="352"/>
      <c r="E81" s="8">
        <f>ESF!J17</f>
        <v>0</v>
      </c>
    </row>
    <row r="82" spans="1:5" x14ac:dyDescent="0.25">
      <c r="A82" s="350"/>
      <c r="B82" s="351"/>
      <c r="C82" s="352" t="s">
        <v>18</v>
      </c>
      <c r="D82" s="352"/>
      <c r="E82" s="8">
        <f>ESF!J18</f>
        <v>5991275.3099999996</v>
      </c>
    </row>
    <row r="83" spans="1:5" x14ac:dyDescent="0.25">
      <c r="A83" s="350"/>
      <c r="B83" s="351"/>
      <c r="C83" s="352" t="s">
        <v>20</v>
      </c>
      <c r="D83" s="352"/>
      <c r="E83" s="8">
        <f>ESF!J19</f>
        <v>106440766.39</v>
      </c>
    </row>
    <row r="84" spans="1:5" x14ac:dyDescent="0.25">
      <c r="A84" s="350"/>
      <c r="B84" s="351"/>
      <c r="C84" s="352" t="s">
        <v>22</v>
      </c>
      <c r="D84" s="352"/>
      <c r="E84" s="8">
        <f>ESF!J20</f>
        <v>0</v>
      </c>
    </row>
    <row r="85" spans="1:5" x14ac:dyDescent="0.25">
      <c r="A85" s="350"/>
      <c r="B85" s="351"/>
      <c r="C85" s="352" t="s">
        <v>23</v>
      </c>
      <c r="D85" s="352"/>
      <c r="E85" s="8">
        <f>ESF!J21</f>
        <v>0</v>
      </c>
    </row>
    <row r="86" spans="1:5" ht="15.75" thickBot="1" x14ac:dyDescent="0.3">
      <c r="A86" s="350"/>
      <c r="B86" s="4"/>
      <c r="C86" s="353" t="s">
        <v>25</v>
      </c>
      <c r="D86" s="353"/>
      <c r="E86" s="9">
        <f>ESF!J23</f>
        <v>704926722.30999994</v>
      </c>
    </row>
    <row r="87" spans="1:5" x14ac:dyDescent="0.25">
      <c r="A87" s="350"/>
      <c r="B87" s="351" t="s">
        <v>27</v>
      </c>
      <c r="C87" s="352" t="s">
        <v>29</v>
      </c>
      <c r="D87" s="352"/>
      <c r="E87" s="8">
        <f>ESF!J27</f>
        <v>0</v>
      </c>
    </row>
    <row r="88" spans="1:5" x14ac:dyDescent="0.25">
      <c r="A88" s="350"/>
      <c r="B88" s="351"/>
      <c r="C88" s="352" t="s">
        <v>31</v>
      </c>
      <c r="D88" s="352"/>
      <c r="E88" s="8">
        <f>ESF!J28</f>
        <v>0</v>
      </c>
    </row>
    <row r="89" spans="1:5" x14ac:dyDescent="0.25">
      <c r="A89" s="350"/>
      <c r="B89" s="351"/>
      <c r="C89" s="352" t="s">
        <v>33</v>
      </c>
      <c r="D89" s="352"/>
      <c r="E89" s="8">
        <f>ESF!J29</f>
        <v>2336915636.1599998</v>
      </c>
    </row>
    <row r="90" spans="1:5" x14ac:dyDescent="0.25">
      <c r="A90" s="350"/>
      <c r="B90" s="351"/>
      <c r="C90" s="352" t="s">
        <v>35</v>
      </c>
      <c r="D90" s="352"/>
      <c r="E90" s="8">
        <f>ESF!J30</f>
        <v>13200000</v>
      </c>
    </row>
    <row r="91" spans="1:5" x14ac:dyDescent="0.25">
      <c r="A91" s="350"/>
      <c r="B91" s="351"/>
      <c r="C91" s="352" t="s">
        <v>37</v>
      </c>
      <c r="D91" s="352"/>
      <c r="E91" s="8">
        <f>ESF!J31</f>
        <v>0</v>
      </c>
    </row>
    <row r="92" spans="1:5" x14ac:dyDescent="0.25">
      <c r="A92" s="350"/>
      <c r="B92" s="351"/>
      <c r="C92" s="352" t="s">
        <v>39</v>
      </c>
      <c r="D92" s="352"/>
      <c r="E92" s="8">
        <f>ESF!J32</f>
        <v>0</v>
      </c>
    </row>
    <row r="93" spans="1:5" ht="15.75" thickBot="1" x14ac:dyDescent="0.3">
      <c r="A93" s="350"/>
      <c r="B93" s="2"/>
      <c r="C93" s="353" t="s">
        <v>42</v>
      </c>
      <c r="D93" s="353"/>
      <c r="E93" s="9">
        <f>ESF!J34</f>
        <v>2350115636.1599998</v>
      </c>
    </row>
    <row r="94" spans="1:5" ht="15.75" thickBot="1" x14ac:dyDescent="0.3">
      <c r="A94" s="350"/>
      <c r="B94" s="2"/>
      <c r="C94" s="353" t="s">
        <v>44</v>
      </c>
      <c r="D94" s="353"/>
      <c r="E94" s="9">
        <f>ESF!J36</f>
        <v>3055042358.4699998</v>
      </c>
    </row>
    <row r="95" spans="1:5" x14ac:dyDescent="0.25">
      <c r="A95" s="3"/>
      <c r="B95" s="351" t="s">
        <v>46</v>
      </c>
      <c r="C95" s="355" t="s">
        <v>48</v>
      </c>
      <c r="D95" s="355"/>
      <c r="E95" s="10">
        <f>ESF!J40</f>
        <v>3326749594</v>
      </c>
    </row>
    <row r="96" spans="1:5" x14ac:dyDescent="0.25">
      <c r="A96" s="3"/>
      <c r="B96" s="351"/>
      <c r="C96" s="352" t="s">
        <v>49</v>
      </c>
      <c r="D96" s="352"/>
      <c r="E96" s="8">
        <f>ESF!J42</f>
        <v>3240765380.8099999</v>
      </c>
    </row>
    <row r="97" spans="1:5" x14ac:dyDescent="0.25">
      <c r="A97" s="3"/>
      <c r="B97" s="351"/>
      <c r="C97" s="352" t="s">
        <v>50</v>
      </c>
      <c r="D97" s="352"/>
      <c r="E97" s="8">
        <f>ESF!J43</f>
        <v>85984213.189999998</v>
      </c>
    </row>
    <row r="98" spans="1:5" x14ac:dyDescent="0.25">
      <c r="A98" s="3"/>
      <c r="B98" s="351"/>
      <c r="C98" s="352" t="s">
        <v>51</v>
      </c>
      <c r="D98" s="352"/>
      <c r="E98" s="8">
        <f>ESF!J44</f>
        <v>0</v>
      </c>
    </row>
    <row r="99" spans="1:5" x14ac:dyDescent="0.25">
      <c r="A99" s="3"/>
      <c r="B99" s="351"/>
      <c r="C99" s="355" t="s">
        <v>52</v>
      </c>
      <c r="D99" s="355"/>
      <c r="E99" s="10">
        <f>ESF!J46</f>
        <v>4725032625.6900024</v>
      </c>
    </row>
    <row r="100" spans="1:5" x14ac:dyDescent="0.25">
      <c r="A100" s="3"/>
      <c r="B100" s="351"/>
      <c r="C100" s="352" t="s">
        <v>53</v>
      </c>
      <c r="D100" s="352"/>
      <c r="E100" s="8">
        <f>ESF!J48</f>
        <v>1541825387.8000031</v>
      </c>
    </row>
    <row r="101" spans="1:5" x14ac:dyDescent="0.25">
      <c r="A101" s="3"/>
      <c r="B101" s="351"/>
      <c r="C101" s="352" t="s">
        <v>54</v>
      </c>
      <c r="D101" s="352"/>
      <c r="E101" s="8">
        <f>ESF!J49</f>
        <v>3178910036.8899999</v>
      </c>
    </row>
    <row r="102" spans="1:5" x14ac:dyDescent="0.25">
      <c r="A102" s="3"/>
      <c r="B102" s="351"/>
      <c r="C102" s="352" t="s">
        <v>55</v>
      </c>
      <c r="D102" s="352"/>
      <c r="E102" s="8">
        <f>ESF!J50</f>
        <v>4297201</v>
      </c>
    </row>
    <row r="103" spans="1:5" x14ac:dyDescent="0.25">
      <c r="A103" s="3"/>
      <c r="B103" s="351"/>
      <c r="C103" s="352" t="s">
        <v>56</v>
      </c>
      <c r="D103" s="352"/>
      <c r="E103" s="8">
        <f>ESF!J51</f>
        <v>0</v>
      </c>
    </row>
    <row r="104" spans="1:5" x14ac:dyDescent="0.25">
      <c r="A104" s="3"/>
      <c r="B104" s="351"/>
      <c r="C104" s="352" t="s">
        <v>57</v>
      </c>
      <c r="D104" s="352"/>
      <c r="E104" s="8">
        <f>ESF!J52</f>
        <v>0</v>
      </c>
    </row>
    <row r="105" spans="1:5" x14ac:dyDescent="0.25">
      <c r="A105" s="3"/>
      <c r="B105" s="351"/>
      <c r="C105" s="355" t="s">
        <v>58</v>
      </c>
      <c r="D105" s="355"/>
      <c r="E105" s="10">
        <f>ESF!J54</f>
        <v>0</v>
      </c>
    </row>
    <row r="106" spans="1:5" x14ac:dyDescent="0.25">
      <c r="A106" s="3"/>
      <c r="B106" s="351"/>
      <c r="C106" s="352" t="s">
        <v>59</v>
      </c>
      <c r="D106" s="352"/>
      <c r="E106" s="8">
        <f>ESF!J56</f>
        <v>0</v>
      </c>
    </row>
    <row r="107" spans="1:5" x14ac:dyDescent="0.25">
      <c r="A107" s="3"/>
      <c r="B107" s="351"/>
      <c r="C107" s="352" t="s">
        <v>60</v>
      </c>
      <c r="D107" s="352"/>
      <c r="E107" s="8">
        <f>ESF!J57</f>
        <v>0</v>
      </c>
    </row>
    <row r="108" spans="1:5" ht="15.75" thickBot="1" x14ac:dyDescent="0.3">
      <c r="A108" s="3"/>
      <c r="B108" s="351"/>
      <c r="C108" s="353" t="s">
        <v>61</v>
      </c>
      <c r="D108" s="353"/>
      <c r="E108" s="9">
        <f>ESF!J59</f>
        <v>8051782219.6900024</v>
      </c>
    </row>
    <row r="109" spans="1:5" ht="15.75" thickBot="1" x14ac:dyDescent="0.3">
      <c r="A109" s="3"/>
      <c r="B109" s="2"/>
      <c r="C109" s="353" t="s">
        <v>62</v>
      </c>
      <c r="D109" s="353"/>
      <c r="E109" s="9">
        <f>ESF!J61</f>
        <v>11106824578.160002</v>
      </c>
    </row>
    <row r="110" spans="1:5" x14ac:dyDescent="0.25">
      <c r="A110" s="3"/>
      <c r="B110" s="2"/>
      <c r="C110" s="360" t="s">
        <v>74</v>
      </c>
      <c r="D110" s="5" t="s">
        <v>63</v>
      </c>
      <c r="E110" s="10">
        <f>ESF!C69</f>
        <v>0</v>
      </c>
    </row>
    <row r="111" spans="1:5" x14ac:dyDescent="0.25">
      <c r="A111" s="3"/>
      <c r="B111" s="2"/>
      <c r="C111" s="361"/>
      <c r="D111" s="5" t="s">
        <v>64</v>
      </c>
      <c r="E111" s="10">
        <f>ESF!C70</f>
        <v>0</v>
      </c>
    </row>
    <row r="112" spans="1:5" x14ac:dyDescent="0.25">
      <c r="A112" s="3"/>
      <c r="B112" s="2"/>
      <c r="C112" s="361" t="s">
        <v>73</v>
      </c>
      <c r="D112" s="5" t="s">
        <v>63</v>
      </c>
      <c r="E112" s="10">
        <f>ESF!G69</f>
        <v>0</v>
      </c>
    </row>
    <row r="113" spans="1:5" x14ac:dyDescent="0.25">
      <c r="A113" s="3"/>
      <c r="B113" s="2"/>
      <c r="C113" s="361"/>
      <c r="D113" s="5" t="s">
        <v>64</v>
      </c>
      <c r="E113" s="10">
        <f>ESF!G70</f>
        <v>0</v>
      </c>
    </row>
    <row r="114" spans="1:5" x14ac:dyDescent="0.25">
      <c r="A114" s="359" t="s">
        <v>1</v>
      </c>
      <c r="B114" s="359"/>
      <c r="C114" s="359"/>
      <c r="D114" s="359"/>
      <c r="E114" s="13" t="e">
        <f>ECSF!#REF!</f>
        <v>#REF!</v>
      </c>
    </row>
    <row r="115" spans="1:5" x14ac:dyDescent="0.25">
      <c r="A115" s="359" t="s">
        <v>3</v>
      </c>
      <c r="B115" s="359"/>
      <c r="C115" s="359"/>
      <c r="D115" s="359"/>
      <c r="E115" s="13" t="e">
        <f>ECSF!#REF!</f>
        <v>#REF!</v>
      </c>
    </row>
    <row r="116" spans="1:5" x14ac:dyDescent="0.25">
      <c r="A116" s="359" t="s">
        <v>2</v>
      </c>
      <c r="B116" s="359"/>
      <c r="C116" s="359"/>
      <c r="D116" s="359"/>
      <c r="E116" s="14"/>
    </row>
    <row r="117" spans="1:5" x14ac:dyDescent="0.25">
      <c r="A117" s="359" t="s">
        <v>72</v>
      </c>
      <c r="B117" s="359"/>
      <c r="C117" s="359"/>
      <c r="D117" s="359"/>
      <c r="E117" t="s">
        <v>71</v>
      </c>
    </row>
    <row r="118" spans="1:5" x14ac:dyDescent="0.25">
      <c r="B118" s="356" t="s">
        <v>66</v>
      </c>
      <c r="C118" s="355" t="s">
        <v>5</v>
      </c>
      <c r="D118" s="355"/>
      <c r="E118" s="11">
        <f>ECSF!D9</f>
        <v>167329218.40999994</v>
      </c>
    </row>
    <row r="119" spans="1:5" x14ac:dyDescent="0.25">
      <c r="B119" s="356"/>
      <c r="C119" s="355" t="s">
        <v>7</v>
      </c>
      <c r="D119" s="355"/>
      <c r="E119" s="11">
        <f>ECSF!D11</f>
        <v>59226575.629999995</v>
      </c>
    </row>
    <row r="120" spans="1:5" x14ac:dyDescent="0.25">
      <c r="B120" s="356"/>
      <c r="C120" s="352" t="s">
        <v>9</v>
      </c>
      <c r="D120" s="352"/>
      <c r="E120" s="12">
        <f>ECSF!D13</f>
        <v>0</v>
      </c>
    </row>
    <row r="121" spans="1:5" x14ac:dyDescent="0.25">
      <c r="B121" s="356"/>
      <c r="C121" s="352" t="s">
        <v>11</v>
      </c>
      <c r="D121" s="352"/>
      <c r="E121" s="12">
        <f>ECSF!D14</f>
        <v>0</v>
      </c>
    </row>
    <row r="122" spans="1:5" x14ac:dyDescent="0.25">
      <c r="B122" s="356"/>
      <c r="C122" s="352" t="s">
        <v>13</v>
      </c>
      <c r="D122" s="352"/>
      <c r="E122" s="12">
        <f>ECSF!D15</f>
        <v>59226575.629999995</v>
      </c>
    </row>
    <row r="123" spans="1:5" x14ac:dyDescent="0.25">
      <c r="B123" s="356"/>
      <c r="C123" s="352" t="s">
        <v>15</v>
      </c>
      <c r="D123" s="352"/>
      <c r="E123" s="12">
        <f>ECSF!D16</f>
        <v>0</v>
      </c>
    </row>
    <row r="124" spans="1:5" x14ac:dyDescent="0.25">
      <c r="B124" s="356"/>
      <c r="C124" s="352" t="s">
        <v>17</v>
      </c>
      <c r="D124" s="352"/>
      <c r="E124" s="12">
        <f>ECSF!D17</f>
        <v>0</v>
      </c>
    </row>
    <row r="125" spans="1:5" x14ac:dyDescent="0.25">
      <c r="B125" s="356"/>
      <c r="C125" s="352" t="s">
        <v>19</v>
      </c>
      <c r="D125" s="352"/>
      <c r="E125" s="12">
        <f>ECSF!D18</f>
        <v>0</v>
      </c>
    </row>
    <row r="126" spans="1:5" x14ac:dyDescent="0.25">
      <c r="B126" s="356"/>
      <c r="C126" s="352" t="s">
        <v>21</v>
      </c>
      <c r="D126" s="352"/>
      <c r="E126" s="12">
        <f>ECSF!D19</f>
        <v>0</v>
      </c>
    </row>
    <row r="127" spans="1:5" x14ac:dyDescent="0.25">
      <c r="B127" s="356"/>
      <c r="C127" s="355" t="s">
        <v>26</v>
      </c>
      <c r="D127" s="355"/>
      <c r="E127" s="11">
        <f>ECSF!D21</f>
        <v>108102642.77999994</v>
      </c>
    </row>
    <row r="128" spans="1:5" x14ac:dyDescent="0.25">
      <c r="B128" s="356"/>
      <c r="C128" s="352" t="s">
        <v>28</v>
      </c>
      <c r="D128" s="352"/>
      <c r="E128" s="12">
        <f>ECSF!D23</f>
        <v>0</v>
      </c>
    </row>
    <row r="129" spans="2:5" x14ac:dyDescent="0.25">
      <c r="B129" s="356"/>
      <c r="C129" s="352" t="s">
        <v>30</v>
      </c>
      <c r="D129" s="352"/>
      <c r="E129" s="12">
        <f>ECSF!D24</f>
        <v>71434818.459999979</v>
      </c>
    </row>
    <row r="130" spans="2:5" x14ac:dyDescent="0.25">
      <c r="B130" s="356"/>
      <c r="C130" s="352" t="s">
        <v>32</v>
      </c>
      <c r="D130" s="352"/>
      <c r="E130" s="12">
        <f>ECSF!D25</f>
        <v>0</v>
      </c>
    </row>
    <row r="131" spans="2:5" x14ac:dyDescent="0.25">
      <c r="B131" s="356"/>
      <c r="C131" s="352" t="s">
        <v>34</v>
      </c>
      <c r="D131" s="352"/>
      <c r="E131" s="12">
        <f>ECSF!D26</f>
        <v>36464346.789999962</v>
      </c>
    </row>
    <row r="132" spans="2:5" x14ac:dyDescent="0.25">
      <c r="B132" s="356"/>
      <c r="C132" s="352" t="s">
        <v>36</v>
      </c>
      <c r="D132" s="352"/>
      <c r="E132" s="12">
        <f>ECSF!D27</f>
        <v>203477.53000000119</v>
      </c>
    </row>
    <row r="133" spans="2:5" x14ac:dyDescent="0.25">
      <c r="B133" s="356"/>
      <c r="C133" s="352" t="s">
        <v>38</v>
      </c>
      <c r="D133" s="352"/>
      <c r="E133" s="12">
        <f>ECSF!D28</f>
        <v>0</v>
      </c>
    </row>
    <row r="134" spans="2:5" x14ac:dyDescent="0.25">
      <c r="B134" s="356"/>
      <c r="C134" s="352" t="s">
        <v>40</v>
      </c>
      <c r="D134" s="352"/>
      <c r="E134" s="12">
        <f>ECSF!D29</f>
        <v>0</v>
      </c>
    </row>
    <row r="135" spans="2:5" x14ac:dyDescent="0.25">
      <c r="B135" s="356"/>
      <c r="C135" s="352" t="s">
        <v>41</v>
      </c>
      <c r="D135" s="352"/>
      <c r="E135" s="12">
        <f>ECSF!D30</f>
        <v>0</v>
      </c>
    </row>
    <row r="136" spans="2:5" x14ac:dyDescent="0.25">
      <c r="B136" s="356"/>
      <c r="C136" s="352" t="s">
        <v>43</v>
      </c>
      <c r="D136" s="352"/>
      <c r="E136" s="12">
        <f>ECSF!D31</f>
        <v>0</v>
      </c>
    </row>
    <row r="137" spans="2:5" x14ac:dyDescent="0.25">
      <c r="B137" s="356"/>
      <c r="C137" s="355" t="s">
        <v>6</v>
      </c>
      <c r="D137" s="355"/>
      <c r="E137" s="11">
        <f>ECSF!D33</f>
        <v>32731194.410000011</v>
      </c>
    </row>
    <row r="138" spans="2:5" x14ac:dyDescent="0.25">
      <c r="B138" s="356"/>
      <c r="C138" s="355" t="s">
        <v>8</v>
      </c>
      <c r="D138" s="355"/>
      <c r="E138" s="11">
        <f>ECSF!D35</f>
        <v>32731194.410000011</v>
      </c>
    </row>
    <row r="139" spans="2:5" x14ac:dyDescent="0.25">
      <c r="B139" s="356"/>
      <c r="C139" s="352" t="s">
        <v>10</v>
      </c>
      <c r="D139" s="352"/>
      <c r="E139" s="12">
        <f>ECSF!D37</f>
        <v>0</v>
      </c>
    </row>
    <row r="140" spans="2:5" x14ac:dyDescent="0.25">
      <c r="B140" s="356"/>
      <c r="C140" s="352" t="s">
        <v>12</v>
      </c>
      <c r="D140" s="352"/>
      <c r="E140" s="12">
        <f>ECSF!D38</f>
        <v>0</v>
      </c>
    </row>
    <row r="141" spans="2:5" x14ac:dyDescent="0.25">
      <c r="B141" s="356"/>
      <c r="C141" s="352" t="s">
        <v>14</v>
      </c>
      <c r="D141" s="352"/>
      <c r="E141" s="12">
        <f>ECSF!D39</f>
        <v>0</v>
      </c>
    </row>
    <row r="142" spans="2:5" x14ac:dyDescent="0.25">
      <c r="B142" s="356"/>
      <c r="C142" s="352" t="s">
        <v>16</v>
      </c>
      <c r="D142" s="352"/>
      <c r="E142" s="12">
        <f>ECSF!D40</f>
        <v>0</v>
      </c>
    </row>
    <row r="143" spans="2:5" x14ac:dyDescent="0.25">
      <c r="B143" s="356"/>
      <c r="C143" s="352" t="s">
        <v>18</v>
      </c>
      <c r="D143" s="352"/>
      <c r="E143" s="12">
        <f>ECSF!D41</f>
        <v>0</v>
      </c>
    </row>
    <row r="144" spans="2:5" x14ac:dyDescent="0.25">
      <c r="B144" s="356"/>
      <c r="C144" s="352" t="s">
        <v>20</v>
      </c>
      <c r="D144" s="352"/>
      <c r="E144" s="12">
        <f>ECSF!D42</f>
        <v>32731194.410000011</v>
      </c>
    </row>
    <row r="145" spans="2:5" x14ac:dyDescent="0.25">
      <c r="B145" s="356"/>
      <c r="C145" s="352" t="s">
        <v>22</v>
      </c>
      <c r="D145" s="352"/>
      <c r="E145" s="12">
        <f>ECSF!D43</f>
        <v>0</v>
      </c>
    </row>
    <row r="146" spans="2:5" x14ac:dyDescent="0.25">
      <c r="B146" s="356"/>
      <c r="C146" s="352" t="s">
        <v>23</v>
      </c>
      <c r="D146" s="352"/>
      <c r="E146" s="12">
        <f>ECSF!D44</f>
        <v>0</v>
      </c>
    </row>
    <row r="147" spans="2:5" x14ac:dyDescent="0.25">
      <c r="B147" s="356"/>
      <c r="C147" s="358" t="s">
        <v>27</v>
      </c>
      <c r="D147" s="358"/>
      <c r="E147" s="11">
        <f>ECSF!D46</f>
        <v>0</v>
      </c>
    </row>
    <row r="148" spans="2:5" x14ac:dyDescent="0.25">
      <c r="B148" s="356"/>
      <c r="C148" s="352" t="s">
        <v>29</v>
      </c>
      <c r="D148" s="352"/>
      <c r="E148" s="12">
        <f>ECSF!D48</f>
        <v>0</v>
      </c>
    </row>
    <row r="149" spans="2:5" x14ac:dyDescent="0.25">
      <c r="B149" s="356"/>
      <c r="C149" s="352" t="s">
        <v>31</v>
      </c>
      <c r="D149" s="352"/>
      <c r="E149" s="12">
        <f>ECSF!D49</f>
        <v>0</v>
      </c>
    </row>
    <row r="150" spans="2:5" x14ac:dyDescent="0.25">
      <c r="B150" s="356"/>
      <c r="C150" s="352" t="s">
        <v>33</v>
      </c>
      <c r="D150" s="352"/>
      <c r="E150" s="12">
        <f>ECSF!D50</f>
        <v>0</v>
      </c>
    </row>
    <row r="151" spans="2:5" x14ac:dyDescent="0.25">
      <c r="B151" s="356"/>
      <c r="C151" s="352" t="s">
        <v>35</v>
      </c>
      <c r="D151" s="352"/>
      <c r="E151" s="12">
        <f>ECSF!D51</f>
        <v>0</v>
      </c>
    </row>
    <row r="152" spans="2:5" x14ac:dyDescent="0.25">
      <c r="B152" s="356"/>
      <c r="C152" s="352" t="s">
        <v>37</v>
      </c>
      <c r="D152" s="352"/>
      <c r="E152" s="12">
        <f>ECSF!D52</f>
        <v>0</v>
      </c>
    </row>
    <row r="153" spans="2:5" x14ac:dyDescent="0.25">
      <c r="B153" s="356"/>
      <c r="C153" s="352" t="s">
        <v>39</v>
      </c>
      <c r="D153" s="352"/>
      <c r="E153" s="12">
        <f>ECSF!D53</f>
        <v>0</v>
      </c>
    </row>
    <row r="154" spans="2:5" x14ac:dyDescent="0.25">
      <c r="B154" s="356"/>
      <c r="C154" s="355" t="s">
        <v>46</v>
      </c>
      <c r="D154" s="355"/>
      <c r="E154" s="11">
        <f>ECSF!D55</f>
        <v>1650646817.2600007</v>
      </c>
    </row>
    <row r="155" spans="2:5" x14ac:dyDescent="0.25">
      <c r="B155" s="356"/>
      <c r="C155" s="355" t="s">
        <v>48</v>
      </c>
      <c r="D155" s="355"/>
      <c r="E155" s="11">
        <f>ECSF!D57</f>
        <v>134892071.15000001</v>
      </c>
    </row>
    <row r="156" spans="2:5" x14ac:dyDescent="0.25">
      <c r="B156" s="356"/>
      <c r="C156" s="352" t="s">
        <v>49</v>
      </c>
      <c r="D156" s="352"/>
      <c r="E156" s="12">
        <f>ECSF!D59</f>
        <v>0</v>
      </c>
    </row>
    <row r="157" spans="2:5" x14ac:dyDescent="0.25">
      <c r="B157" s="356"/>
      <c r="C157" s="352" t="s">
        <v>50</v>
      </c>
      <c r="D157" s="352"/>
      <c r="E157" s="12">
        <f>ECSF!D60</f>
        <v>134892071.15000001</v>
      </c>
    </row>
    <row r="158" spans="2:5" x14ac:dyDescent="0.25">
      <c r="B158" s="356"/>
      <c r="C158" s="352" t="s">
        <v>51</v>
      </c>
      <c r="D158" s="352"/>
      <c r="E158" s="12">
        <f>ECSF!D61</f>
        <v>0</v>
      </c>
    </row>
    <row r="159" spans="2:5" x14ac:dyDescent="0.25">
      <c r="B159" s="356"/>
      <c r="C159" s="355" t="s">
        <v>52</v>
      </c>
      <c r="D159" s="355"/>
      <c r="E159" s="11">
        <f>ECSF!D63</f>
        <v>1515754746.1100006</v>
      </c>
    </row>
    <row r="160" spans="2:5" x14ac:dyDescent="0.25">
      <c r="B160" s="356"/>
      <c r="C160" s="352" t="s">
        <v>53</v>
      </c>
      <c r="D160" s="352"/>
      <c r="E160" s="12">
        <f>ECSF!D65</f>
        <v>0</v>
      </c>
    </row>
    <row r="161" spans="2:5" x14ac:dyDescent="0.25">
      <c r="B161" s="356"/>
      <c r="C161" s="352" t="s">
        <v>54</v>
      </c>
      <c r="D161" s="352"/>
      <c r="E161" s="12">
        <f>ECSF!D66</f>
        <v>1512900847.7100005</v>
      </c>
    </row>
    <row r="162" spans="2:5" x14ac:dyDescent="0.25">
      <c r="B162" s="356"/>
      <c r="C162" s="352" t="s">
        <v>55</v>
      </c>
      <c r="D162" s="352"/>
      <c r="E162" s="12">
        <f>ECSF!D67</f>
        <v>2853898.4000000004</v>
      </c>
    </row>
    <row r="163" spans="2:5" x14ac:dyDescent="0.25">
      <c r="B163" s="356"/>
      <c r="C163" s="352" t="s">
        <v>56</v>
      </c>
      <c r="D163" s="352"/>
      <c r="E163" s="12">
        <f>ECSF!D68</f>
        <v>0</v>
      </c>
    </row>
    <row r="164" spans="2:5" x14ac:dyDescent="0.25">
      <c r="B164" s="356"/>
      <c r="C164" s="352" t="s">
        <v>57</v>
      </c>
      <c r="D164" s="352"/>
      <c r="E164" s="12">
        <f>ECSF!D69</f>
        <v>0</v>
      </c>
    </row>
    <row r="165" spans="2:5" x14ac:dyDescent="0.25">
      <c r="B165" s="356"/>
      <c r="C165" s="355" t="s">
        <v>58</v>
      </c>
      <c r="D165" s="355"/>
      <c r="E165" s="11">
        <f>ECSF!D71</f>
        <v>0</v>
      </c>
    </row>
    <row r="166" spans="2:5" x14ac:dyDescent="0.25">
      <c r="B166" s="356"/>
      <c r="C166" s="352" t="s">
        <v>59</v>
      </c>
      <c r="D166" s="352"/>
      <c r="E166" s="12">
        <f>ECSF!D73</f>
        <v>0</v>
      </c>
    </row>
    <row r="167" spans="2:5" ht="15" customHeight="1" thickBot="1" x14ac:dyDescent="0.3">
      <c r="B167" s="357"/>
      <c r="C167" s="352" t="s">
        <v>60</v>
      </c>
      <c r="D167" s="352"/>
      <c r="E167" s="12">
        <f>ECSF!D74</f>
        <v>0</v>
      </c>
    </row>
    <row r="168" spans="2:5" x14ac:dyDescent="0.25">
      <c r="B168" s="356" t="s">
        <v>67</v>
      </c>
      <c r="C168" s="355" t="s">
        <v>5</v>
      </c>
      <c r="D168" s="355"/>
      <c r="E168" s="11">
        <f>ECSF!E9</f>
        <v>1463826427.9699993</v>
      </c>
    </row>
    <row r="169" spans="2:5" ht="15" customHeight="1" x14ac:dyDescent="0.25">
      <c r="B169" s="356"/>
      <c r="C169" s="355" t="s">
        <v>7</v>
      </c>
      <c r="D169" s="355"/>
      <c r="E169" s="11">
        <f>ECSF!E11</f>
        <v>1051383892.6799998</v>
      </c>
    </row>
    <row r="170" spans="2:5" ht="15" customHeight="1" x14ac:dyDescent="0.25">
      <c r="B170" s="356"/>
      <c r="C170" s="352" t="s">
        <v>9</v>
      </c>
      <c r="D170" s="352"/>
      <c r="E170" s="12">
        <f>ECSF!E13</f>
        <v>1012706303.8699999</v>
      </c>
    </row>
    <row r="171" spans="2:5" ht="15" customHeight="1" x14ac:dyDescent="0.25">
      <c r="B171" s="356"/>
      <c r="C171" s="352" t="s">
        <v>11</v>
      </c>
      <c r="D171" s="352"/>
      <c r="E171" s="12">
        <f>ECSF!E14</f>
        <v>38677588.810000002</v>
      </c>
    </row>
    <row r="172" spans="2:5" x14ac:dyDescent="0.25">
      <c r="B172" s="356"/>
      <c r="C172" s="352" t="s">
        <v>13</v>
      </c>
      <c r="D172" s="352"/>
      <c r="E172" s="12">
        <f>ECSF!E15</f>
        <v>0</v>
      </c>
    </row>
    <row r="173" spans="2:5" x14ac:dyDescent="0.25">
      <c r="B173" s="356"/>
      <c r="C173" s="352" t="s">
        <v>15</v>
      </c>
      <c r="D173" s="352"/>
      <c r="E173" s="12">
        <f>ECSF!E16</f>
        <v>0</v>
      </c>
    </row>
    <row r="174" spans="2:5" ht="15" customHeight="1" x14ac:dyDescent="0.25">
      <c r="B174" s="356"/>
      <c r="C174" s="352" t="s">
        <v>17</v>
      </c>
      <c r="D174" s="352"/>
      <c r="E174" s="12">
        <f>ECSF!E17</f>
        <v>0</v>
      </c>
    </row>
    <row r="175" spans="2:5" ht="15" customHeight="1" x14ac:dyDescent="0.25">
      <c r="B175" s="356"/>
      <c r="C175" s="352" t="s">
        <v>19</v>
      </c>
      <c r="D175" s="352"/>
      <c r="E175" s="12">
        <f>ECSF!E18</f>
        <v>0</v>
      </c>
    </row>
    <row r="176" spans="2:5" x14ac:dyDescent="0.25">
      <c r="B176" s="356"/>
      <c r="C176" s="352" t="s">
        <v>21</v>
      </c>
      <c r="D176" s="352"/>
      <c r="E176" s="12">
        <f>ECSF!E19</f>
        <v>0</v>
      </c>
    </row>
    <row r="177" spans="2:5" ht="15" customHeight="1" x14ac:dyDescent="0.25">
      <c r="B177" s="356"/>
      <c r="C177" s="355" t="s">
        <v>26</v>
      </c>
      <c r="D177" s="355"/>
      <c r="E177" s="11">
        <f>ECSF!E21</f>
        <v>412442535.28999949</v>
      </c>
    </row>
    <row r="178" spans="2:5" x14ac:dyDescent="0.25">
      <c r="B178" s="356"/>
      <c r="C178" s="352" t="s">
        <v>28</v>
      </c>
      <c r="D178" s="352"/>
      <c r="E178" s="12">
        <f>ECSF!E23</f>
        <v>0</v>
      </c>
    </row>
    <row r="179" spans="2:5" ht="15" customHeight="1" x14ac:dyDescent="0.25">
      <c r="B179" s="356"/>
      <c r="C179" s="352" t="s">
        <v>30</v>
      </c>
      <c r="D179" s="352"/>
      <c r="E179" s="12">
        <f>ECSF!E24</f>
        <v>0</v>
      </c>
    </row>
    <row r="180" spans="2:5" ht="15" customHeight="1" x14ac:dyDescent="0.25">
      <c r="B180" s="356"/>
      <c r="C180" s="352" t="s">
        <v>32</v>
      </c>
      <c r="D180" s="352"/>
      <c r="E180" s="12">
        <f>ECSF!E25</f>
        <v>401753986.14999962</v>
      </c>
    </row>
    <row r="181" spans="2:5" ht="15" customHeight="1" x14ac:dyDescent="0.25">
      <c r="B181" s="356"/>
      <c r="C181" s="352" t="s">
        <v>34</v>
      </c>
      <c r="D181" s="352"/>
      <c r="E181" s="12">
        <f>ECSF!E26</f>
        <v>0</v>
      </c>
    </row>
    <row r="182" spans="2:5" ht="15" customHeight="1" x14ac:dyDescent="0.25">
      <c r="B182" s="356"/>
      <c r="C182" s="352" t="s">
        <v>36</v>
      </c>
      <c r="D182" s="352"/>
      <c r="E182" s="12">
        <f>ECSF!E27</f>
        <v>0</v>
      </c>
    </row>
    <row r="183" spans="2:5" ht="15" customHeight="1" x14ac:dyDescent="0.25">
      <c r="B183" s="356"/>
      <c r="C183" s="352" t="s">
        <v>38</v>
      </c>
      <c r="D183" s="352"/>
      <c r="E183" s="12">
        <f>ECSF!E28</f>
        <v>10688549.139999866</v>
      </c>
    </row>
    <row r="184" spans="2:5" ht="15" customHeight="1" x14ac:dyDescent="0.25">
      <c r="B184" s="356"/>
      <c r="C184" s="352" t="s">
        <v>40</v>
      </c>
      <c r="D184" s="352"/>
      <c r="E184" s="12">
        <f>ECSF!E29</f>
        <v>0</v>
      </c>
    </row>
    <row r="185" spans="2:5" ht="15" customHeight="1" x14ac:dyDescent="0.25">
      <c r="B185" s="356"/>
      <c r="C185" s="352" t="s">
        <v>41</v>
      </c>
      <c r="D185" s="352"/>
      <c r="E185" s="12">
        <f>ECSF!E30</f>
        <v>0</v>
      </c>
    </row>
    <row r="186" spans="2:5" ht="15" customHeight="1" x14ac:dyDescent="0.25">
      <c r="B186" s="356"/>
      <c r="C186" s="352" t="s">
        <v>43</v>
      </c>
      <c r="D186" s="352"/>
      <c r="E186" s="12">
        <f>ECSF!E31</f>
        <v>0</v>
      </c>
    </row>
    <row r="187" spans="2:5" ht="15" customHeight="1" x14ac:dyDescent="0.25">
      <c r="B187" s="356"/>
      <c r="C187" s="355" t="s">
        <v>6</v>
      </c>
      <c r="D187" s="355"/>
      <c r="E187" s="11">
        <f>ECSF!E33</f>
        <v>240857385.59000006</v>
      </c>
    </row>
    <row r="188" spans="2:5" x14ac:dyDescent="0.25">
      <c r="B188" s="356"/>
      <c r="C188" s="355" t="s">
        <v>8</v>
      </c>
      <c r="D188" s="355"/>
      <c r="E188" s="11">
        <f>ECSF!E35</f>
        <v>240857385.59000006</v>
      </c>
    </row>
    <row r="189" spans="2:5" x14ac:dyDescent="0.25">
      <c r="B189" s="356"/>
      <c r="C189" s="352" t="s">
        <v>10</v>
      </c>
      <c r="D189" s="352"/>
      <c r="E189" s="12">
        <f>ECSF!E37</f>
        <v>233033415.08000004</v>
      </c>
    </row>
    <row r="190" spans="2:5" x14ac:dyDescent="0.25">
      <c r="B190" s="356"/>
      <c r="C190" s="352" t="s">
        <v>12</v>
      </c>
      <c r="D190" s="352"/>
      <c r="E190" s="12">
        <f>ECSF!E38</f>
        <v>0</v>
      </c>
    </row>
    <row r="191" spans="2:5" ht="15" customHeight="1" x14ac:dyDescent="0.25">
      <c r="B191" s="356"/>
      <c r="C191" s="352" t="s">
        <v>14</v>
      </c>
      <c r="D191" s="352"/>
      <c r="E191" s="12">
        <f>ECSF!E39</f>
        <v>7639867.2400000021</v>
      </c>
    </row>
    <row r="192" spans="2:5" x14ac:dyDescent="0.25">
      <c r="B192" s="356"/>
      <c r="C192" s="352" t="s">
        <v>16</v>
      </c>
      <c r="D192" s="352"/>
      <c r="E192" s="12">
        <f>ECSF!E40</f>
        <v>0</v>
      </c>
    </row>
    <row r="193" spans="2:5" ht="15" customHeight="1" x14ac:dyDescent="0.25">
      <c r="B193" s="356"/>
      <c r="C193" s="352" t="s">
        <v>18</v>
      </c>
      <c r="D193" s="352"/>
      <c r="E193" s="12">
        <f>ECSF!E41</f>
        <v>184103.26999999955</v>
      </c>
    </row>
    <row r="194" spans="2:5" ht="15" customHeight="1" x14ac:dyDescent="0.25">
      <c r="B194" s="356"/>
      <c r="C194" s="352" t="s">
        <v>20</v>
      </c>
      <c r="D194" s="352"/>
      <c r="E194" s="12">
        <f>ECSF!E42</f>
        <v>0</v>
      </c>
    </row>
    <row r="195" spans="2:5" ht="15" customHeight="1" x14ac:dyDescent="0.25">
      <c r="B195" s="356"/>
      <c r="C195" s="352" t="s">
        <v>22</v>
      </c>
      <c r="D195" s="352"/>
      <c r="E195" s="12">
        <f>ECSF!E43</f>
        <v>0</v>
      </c>
    </row>
    <row r="196" spans="2:5" ht="15" customHeight="1" x14ac:dyDescent="0.25">
      <c r="B196" s="356"/>
      <c r="C196" s="352" t="s">
        <v>23</v>
      </c>
      <c r="D196" s="352"/>
      <c r="E196" s="12">
        <f>ECSF!E44</f>
        <v>0</v>
      </c>
    </row>
    <row r="197" spans="2:5" ht="15" customHeight="1" x14ac:dyDescent="0.25">
      <c r="B197" s="356"/>
      <c r="C197" s="358" t="s">
        <v>27</v>
      </c>
      <c r="D197" s="358"/>
      <c r="E197" s="11">
        <f>ECSF!E46</f>
        <v>0</v>
      </c>
    </row>
    <row r="198" spans="2:5" ht="15" customHeight="1" x14ac:dyDescent="0.25">
      <c r="B198" s="356"/>
      <c r="C198" s="352" t="s">
        <v>29</v>
      </c>
      <c r="D198" s="352"/>
      <c r="E198" s="12">
        <f>ECSF!E48</f>
        <v>0</v>
      </c>
    </row>
    <row r="199" spans="2:5" ht="15" customHeight="1" x14ac:dyDescent="0.25">
      <c r="B199" s="356"/>
      <c r="C199" s="352" t="s">
        <v>31</v>
      </c>
      <c r="D199" s="352"/>
      <c r="E199" s="12">
        <f>ECSF!E49</f>
        <v>0</v>
      </c>
    </row>
    <row r="200" spans="2:5" ht="15" customHeight="1" x14ac:dyDescent="0.25">
      <c r="B200" s="356"/>
      <c r="C200" s="352" t="s">
        <v>33</v>
      </c>
      <c r="D200" s="352"/>
      <c r="E200" s="12">
        <f>ECSF!E50</f>
        <v>0</v>
      </c>
    </row>
    <row r="201" spans="2:5" x14ac:dyDescent="0.25">
      <c r="B201" s="356"/>
      <c r="C201" s="352" t="s">
        <v>35</v>
      </c>
      <c r="D201" s="352"/>
      <c r="E201" s="12">
        <f>ECSF!E51</f>
        <v>0</v>
      </c>
    </row>
    <row r="202" spans="2:5" ht="15" customHeight="1" x14ac:dyDescent="0.25">
      <c r="B202" s="356"/>
      <c r="C202" s="352" t="s">
        <v>37</v>
      </c>
      <c r="D202" s="352"/>
      <c r="E202" s="12">
        <f>ECSF!E52</f>
        <v>0</v>
      </c>
    </row>
    <row r="203" spans="2:5" x14ac:dyDescent="0.25">
      <c r="B203" s="356"/>
      <c r="C203" s="352" t="s">
        <v>39</v>
      </c>
      <c r="D203" s="352"/>
      <c r="E203" s="12">
        <f>ECSF!E53</f>
        <v>0</v>
      </c>
    </row>
    <row r="204" spans="2:5" ht="15" customHeight="1" x14ac:dyDescent="0.25">
      <c r="B204" s="356"/>
      <c r="C204" s="355" t="s">
        <v>46</v>
      </c>
      <c r="D204" s="355"/>
      <c r="E204" s="11">
        <f>ECSF!E55</f>
        <v>146023416.52000237</v>
      </c>
    </row>
    <row r="205" spans="2:5" ht="15" customHeight="1" x14ac:dyDescent="0.25">
      <c r="B205" s="356"/>
      <c r="C205" s="355" t="s">
        <v>48</v>
      </c>
      <c r="D205" s="355"/>
      <c r="E205" s="11">
        <f>ECSF!E57</f>
        <v>52874256.759999752</v>
      </c>
    </row>
    <row r="206" spans="2:5" ht="15" customHeight="1" x14ac:dyDescent="0.25">
      <c r="B206" s="356"/>
      <c r="C206" s="352" t="s">
        <v>49</v>
      </c>
      <c r="D206" s="352"/>
      <c r="E206" s="12">
        <f>ECSF!E59</f>
        <v>52874256.759999752</v>
      </c>
    </row>
    <row r="207" spans="2:5" ht="15" customHeight="1" x14ac:dyDescent="0.25">
      <c r="B207" s="356"/>
      <c r="C207" s="352" t="s">
        <v>50</v>
      </c>
      <c r="D207" s="352"/>
      <c r="E207" s="12">
        <f>ECSF!E60</f>
        <v>0</v>
      </c>
    </row>
    <row r="208" spans="2:5" ht="15" customHeight="1" x14ac:dyDescent="0.25">
      <c r="B208" s="356"/>
      <c r="C208" s="352" t="s">
        <v>51</v>
      </c>
      <c r="D208" s="352"/>
      <c r="E208" s="12">
        <f>ECSF!E61</f>
        <v>0</v>
      </c>
    </row>
    <row r="209" spans="2:5" ht="15" customHeight="1" x14ac:dyDescent="0.25">
      <c r="B209" s="356"/>
      <c r="C209" s="355" t="s">
        <v>52</v>
      </c>
      <c r="D209" s="355"/>
      <c r="E209" s="11">
        <f>ECSF!E63</f>
        <v>93149159.760002613</v>
      </c>
    </row>
    <row r="210" spans="2:5" x14ac:dyDescent="0.25">
      <c r="B210" s="356"/>
      <c r="C210" s="352" t="s">
        <v>53</v>
      </c>
      <c r="D210" s="352"/>
      <c r="E210" s="12">
        <f>ECSF!E65</f>
        <v>93149159.760002613</v>
      </c>
    </row>
    <row r="211" spans="2:5" ht="15" customHeight="1" x14ac:dyDescent="0.25">
      <c r="B211" s="356"/>
      <c r="C211" s="352" t="s">
        <v>54</v>
      </c>
      <c r="D211" s="352"/>
      <c r="E211" s="12">
        <f>ECSF!E66</f>
        <v>0</v>
      </c>
    </row>
    <row r="212" spans="2:5" x14ac:dyDescent="0.25">
      <c r="B212" s="356"/>
      <c r="C212" s="352" t="s">
        <v>55</v>
      </c>
      <c r="D212" s="352"/>
      <c r="E212" s="12">
        <f>ECSF!E67</f>
        <v>0</v>
      </c>
    </row>
    <row r="213" spans="2:5" ht="15" customHeight="1" x14ac:dyDescent="0.25">
      <c r="B213" s="356"/>
      <c r="C213" s="352" t="s">
        <v>56</v>
      </c>
      <c r="D213" s="352"/>
      <c r="E213" s="12">
        <f>ECSF!E68</f>
        <v>0</v>
      </c>
    </row>
    <row r="214" spans="2:5" x14ac:dyDescent="0.25">
      <c r="B214" s="356"/>
      <c r="C214" s="352" t="s">
        <v>57</v>
      </c>
      <c r="D214" s="352"/>
      <c r="E214" s="12">
        <f>ECSF!E69</f>
        <v>0</v>
      </c>
    </row>
    <row r="215" spans="2:5" x14ac:dyDescent="0.25">
      <c r="B215" s="356"/>
      <c r="C215" s="355" t="s">
        <v>58</v>
      </c>
      <c r="D215" s="355"/>
      <c r="E215" s="11">
        <f>ECSF!E71</f>
        <v>0</v>
      </c>
    </row>
    <row r="216" spans="2:5" x14ac:dyDescent="0.25">
      <c r="B216" s="356"/>
      <c r="C216" s="352" t="s">
        <v>59</v>
      </c>
      <c r="D216" s="352"/>
      <c r="E216" s="12">
        <f>ECSF!E73</f>
        <v>0</v>
      </c>
    </row>
    <row r="217" spans="2:5" ht="15.75" thickBot="1" x14ac:dyDescent="0.3">
      <c r="B217" s="357"/>
      <c r="C217" s="352" t="s">
        <v>60</v>
      </c>
      <c r="D217" s="352"/>
      <c r="E217" s="12">
        <f>ECSF!E74</f>
        <v>0</v>
      </c>
    </row>
    <row r="218" spans="2:5" x14ac:dyDescent="0.25">
      <c r="C218" s="360" t="s">
        <v>74</v>
      </c>
      <c r="D218" s="5" t="s">
        <v>63</v>
      </c>
      <c r="E218" s="15">
        <f>ECSF!B82</f>
        <v>0</v>
      </c>
    </row>
    <row r="219" spans="2:5" x14ac:dyDescent="0.25">
      <c r="C219" s="361"/>
      <c r="D219" s="5" t="s">
        <v>64</v>
      </c>
      <c r="E219" s="15">
        <f>ECSF!B83</f>
        <v>0</v>
      </c>
    </row>
    <row r="220" spans="2:5" x14ac:dyDescent="0.25">
      <c r="C220" s="361" t="s">
        <v>73</v>
      </c>
      <c r="D220" s="5" t="s">
        <v>63</v>
      </c>
      <c r="E220" s="15">
        <f>ECSF!D82</f>
        <v>0</v>
      </c>
    </row>
    <row r="221" spans="2:5" x14ac:dyDescent="0.25">
      <c r="C221" s="361"/>
      <c r="D221" s="5" t="s">
        <v>64</v>
      </c>
      <c r="E221" s="15">
        <f>ECSF!D83</f>
        <v>0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110" zoomScaleNormal="110" workbookViewId="0">
      <selection activeCell="C49" sqref="C49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95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1" width="11.42578125" style="16"/>
    <col min="12" max="13" width="16.85546875" style="16" bestFit="1" customWidth="1"/>
    <col min="14" max="16384" width="11.42578125" style="16"/>
  </cols>
  <sheetData>
    <row r="1" spans="1:14" s="23" customFormat="1" x14ac:dyDescent="0.2">
      <c r="A1" s="332"/>
      <c r="B1" s="332"/>
      <c r="C1" s="332"/>
      <c r="D1" s="332"/>
      <c r="E1" s="332"/>
      <c r="F1" s="332"/>
      <c r="G1" s="332"/>
      <c r="H1" s="332"/>
      <c r="I1" s="332"/>
      <c r="J1" s="61"/>
      <c r="K1" s="61"/>
    </row>
    <row r="2" spans="1:14" s="23" customFormat="1" ht="14.1" customHeight="1" x14ac:dyDescent="0.2">
      <c r="A2" s="340" t="s">
        <v>233</v>
      </c>
      <c r="B2" s="340"/>
      <c r="C2" s="340"/>
      <c r="D2" s="340"/>
      <c r="E2" s="340"/>
      <c r="F2" s="340"/>
      <c r="G2" s="340"/>
      <c r="H2" s="340"/>
      <c r="I2" s="340"/>
      <c r="J2" s="16"/>
      <c r="K2" s="16"/>
    </row>
    <row r="3" spans="1:14" s="23" customFormat="1" ht="14.1" customHeight="1" x14ac:dyDescent="0.2">
      <c r="A3" s="341" t="s">
        <v>131</v>
      </c>
      <c r="B3" s="341"/>
      <c r="C3" s="341"/>
      <c r="D3" s="341"/>
      <c r="E3" s="341"/>
      <c r="F3" s="341"/>
      <c r="G3" s="341"/>
      <c r="H3" s="341"/>
      <c r="I3" s="341"/>
      <c r="J3" s="16"/>
      <c r="K3" s="16"/>
    </row>
    <row r="4" spans="1:14" s="23" customFormat="1" ht="14.1" customHeight="1" x14ac:dyDescent="0.2">
      <c r="A4" s="341" t="s">
        <v>237</v>
      </c>
      <c r="B4" s="341"/>
      <c r="C4" s="341"/>
      <c r="D4" s="341"/>
      <c r="E4" s="341"/>
      <c r="F4" s="341"/>
      <c r="G4" s="341"/>
      <c r="H4" s="341"/>
      <c r="I4" s="341"/>
      <c r="J4" s="16"/>
      <c r="K4" s="16"/>
    </row>
    <row r="5" spans="1:14" s="23" customFormat="1" ht="8.25" customHeight="1" x14ac:dyDescent="0.2">
      <c r="A5" s="363"/>
      <c r="B5" s="363"/>
      <c r="C5" s="363"/>
      <c r="D5" s="363"/>
      <c r="E5" s="363"/>
      <c r="F5" s="363"/>
      <c r="G5" s="363"/>
      <c r="H5" s="363"/>
      <c r="I5" s="363"/>
    </row>
    <row r="6" spans="1:14" s="80" customFormat="1" x14ac:dyDescent="0.2">
      <c r="A6" s="76"/>
      <c r="B6" s="364" t="s">
        <v>75</v>
      </c>
      <c r="C6" s="364"/>
      <c r="D6" s="77" t="s">
        <v>132</v>
      </c>
      <c r="E6" s="77" t="s">
        <v>133</v>
      </c>
      <c r="F6" s="78" t="s">
        <v>134</v>
      </c>
      <c r="G6" s="78" t="s">
        <v>135</v>
      </c>
      <c r="H6" s="78" t="s">
        <v>136</v>
      </c>
      <c r="I6" s="79"/>
    </row>
    <row r="7" spans="1:14" s="80" customFormat="1" x14ac:dyDescent="0.2">
      <c r="A7" s="81"/>
      <c r="B7" s="365"/>
      <c r="C7" s="365"/>
      <c r="D7" s="82">
        <v>1</v>
      </c>
      <c r="E7" s="82">
        <v>2</v>
      </c>
      <c r="F7" s="83">
        <v>3</v>
      </c>
      <c r="G7" s="83" t="s">
        <v>137</v>
      </c>
      <c r="H7" s="83" t="s">
        <v>138</v>
      </c>
      <c r="I7" s="84"/>
    </row>
    <row r="8" spans="1:14" s="23" customFormat="1" ht="3" customHeight="1" x14ac:dyDescent="0.2">
      <c r="A8" s="366"/>
      <c r="B8" s="363"/>
      <c r="C8" s="363"/>
      <c r="D8" s="363"/>
      <c r="E8" s="363"/>
      <c r="F8" s="363"/>
      <c r="G8" s="363"/>
      <c r="H8" s="363"/>
      <c r="I8" s="367"/>
    </row>
    <row r="9" spans="1:14" s="23" customFormat="1" ht="3" customHeight="1" x14ac:dyDescent="0.2">
      <c r="A9" s="368"/>
      <c r="B9" s="369"/>
      <c r="C9" s="369"/>
      <c r="D9" s="369"/>
      <c r="E9" s="369"/>
      <c r="F9" s="369"/>
      <c r="G9" s="369"/>
      <c r="H9" s="369"/>
      <c r="I9" s="370"/>
      <c r="J9" s="16"/>
      <c r="K9" s="16"/>
    </row>
    <row r="10" spans="1:14" s="23" customFormat="1" x14ac:dyDescent="0.2">
      <c r="A10" s="43"/>
      <c r="B10" s="371" t="s">
        <v>5</v>
      </c>
      <c r="C10" s="371"/>
      <c r="D10" s="202">
        <f>+D12+D22</f>
        <v>11106824578.16</v>
      </c>
      <c r="E10" s="202">
        <f>+E12+E22</f>
        <v>173906229702.23996</v>
      </c>
      <c r="F10" s="202">
        <f>+F12+F22</f>
        <v>172609732492.67999</v>
      </c>
      <c r="G10" s="202">
        <f>+G12+G22</f>
        <v>12403321787.71998</v>
      </c>
      <c r="H10" s="202">
        <f>+H12+H22</f>
        <v>1296497209.5599809</v>
      </c>
      <c r="I10" s="203"/>
      <c r="J10" s="16"/>
      <c r="K10" s="16"/>
    </row>
    <row r="11" spans="1:14" s="23" customFormat="1" ht="5.0999999999999996" customHeight="1" x14ac:dyDescent="0.2">
      <c r="A11" s="43"/>
      <c r="B11" s="85"/>
      <c r="C11" s="85"/>
      <c r="D11" s="202"/>
      <c r="E11" s="202"/>
      <c r="F11" s="202"/>
      <c r="G11" s="202"/>
      <c r="H11" s="202"/>
      <c r="I11" s="203"/>
      <c r="J11" s="16"/>
      <c r="K11" s="16"/>
    </row>
    <row r="12" spans="1:14" s="23" customFormat="1" ht="20.25" x14ac:dyDescent="0.3">
      <c r="A12" s="86"/>
      <c r="B12" s="325" t="s">
        <v>7</v>
      </c>
      <c r="C12" s="325"/>
      <c r="D12" s="204">
        <f>SUM(D14:D20)</f>
        <v>1366584738.4299998</v>
      </c>
      <c r="E12" s="204">
        <f>SUM(E14:E20)</f>
        <v>172985247232.15997</v>
      </c>
      <c r="F12" s="204">
        <f>SUM(F14:F20)</f>
        <v>171993089915.10999</v>
      </c>
      <c r="G12" s="204">
        <f>D12+E12-F12</f>
        <v>2358742055.4799805</v>
      </c>
      <c r="H12" s="204">
        <f>G12-D12</f>
        <v>992157317.04998064</v>
      </c>
      <c r="I12" s="205"/>
      <c r="J12" s="16"/>
      <c r="K12" s="87"/>
    </row>
    <row r="13" spans="1:14" s="23" customFormat="1" ht="5.0999999999999996" customHeight="1" x14ac:dyDescent="0.3">
      <c r="A13" s="34"/>
      <c r="B13" s="24"/>
      <c r="C13" s="24"/>
      <c r="D13" s="198"/>
      <c r="E13" s="198"/>
      <c r="F13" s="198"/>
      <c r="G13" s="198"/>
      <c r="H13" s="198"/>
      <c r="I13" s="206"/>
      <c r="J13" s="16"/>
      <c r="K13" s="87"/>
    </row>
    <row r="14" spans="1:14" s="23" customFormat="1" ht="19.5" customHeight="1" x14ac:dyDescent="0.3">
      <c r="A14" s="34"/>
      <c r="B14" s="362" t="s">
        <v>9</v>
      </c>
      <c r="C14" s="362"/>
      <c r="D14" s="159">
        <f>+ESF!E14</f>
        <v>1126545400.5</v>
      </c>
      <c r="E14" s="159">
        <v>166972973988.20999</v>
      </c>
      <c r="F14" s="159">
        <v>165960267684.34</v>
      </c>
      <c r="G14" s="175">
        <f t="shared" ref="G14:G20" si="0">D14+E14-F14</f>
        <v>2139251704.3699951</v>
      </c>
      <c r="H14" s="175">
        <f>G14-D14</f>
        <v>1012706303.8699951</v>
      </c>
      <c r="I14" s="206"/>
      <c r="J14" s="188"/>
      <c r="K14" s="87" t="str">
        <f>IF(G14=ESF!D14," ","Error")</f>
        <v xml:space="preserve"> </v>
      </c>
      <c r="L14" s="159"/>
      <c r="M14" s="159"/>
    </row>
    <row r="15" spans="1:14" s="23" customFormat="1" ht="19.5" customHeight="1" x14ac:dyDescent="0.3">
      <c r="A15" s="34"/>
      <c r="B15" s="362" t="s">
        <v>11</v>
      </c>
      <c r="C15" s="362"/>
      <c r="D15" s="159">
        <f>+ESF!E15</f>
        <v>50053405.609999999</v>
      </c>
      <c r="E15" s="159">
        <v>5986305207.5500002</v>
      </c>
      <c r="F15" s="159">
        <v>5947627618.7399998</v>
      </c>
      <c r="G15" s="175">
        <v>88730994.420000002</v>
      </c>
      <c r="H15" s="175">
        <f t="shared" ref="H15:H20" si="1">G15-D15</f>
        <v>38677588.810000002</v>
      </c>
      <c r="I15" s="206"/>
      <c r="J15" s="16"/>
      <c r="K15" s="87" t="str">
        <f>IF(G15=ESF!D15," ","Error")</f>
        <v xml:space="preserve"> </v>
      </c>
      <c r="L15" s="280"/>
      <c r="M15" s="164"/>
      <c r="N15" s="224"/>
    </row>
    <row r="16" spans="1:14" s="23" customFormat="1" ht="19.5" customHeight="1" x14ac:dyDescent="0.3">
      <c r="A16" s="34"/>
      <c r="B16" s="362" t="s">
        <v>13</v>
      </c>
      <c r="C16" s="362"/>
      <c r="D16" s="159">
        <f>+ESF!E16</f>
        <v>189617187.31999999</v>
      </c>
      <c r="E16" s="159">
        <v>25968036.399999999</v>
      </c>
      <c r="F16" s="159">
        <v>85194612.030000001</v>
      </c>
      <c r="G16" s="175">
        <f t="shared" si="0"/>
        <v>130390611.69</v>
      </c>
      <c r="H16" s="175">
        <f t="shared" si="1"/>
        <v>-59226575.629999995</v>
      </c>
      <c r="I16" s="206"/>
      <c r="J16" s="16"/>
      <c r="K16" s="87" t="str">
        <f>IF(G16=ESF!D16," ","Error")</f>
        <v xml:space="preserve"> </v>
      </c>
    </row>
    <row r="17" spans="1:12" s="23" customFormat="1" ht="19.5" customHeight="1" x14ac:dyDescent="0.3">
      <c r="A17" s="34"/>
      <c r="B17" s="362" t="s">
        <v>15</v>
      </c>
      <c r="C17" s="362"/>
      <c r="D17" s="159">
        <f>+ESF!E17</f>
        <v>0</v>
      </c>
      <c r="E17" s="159">
        <v>0</v>
      </c>
      <c r="F17" s="159">
        <v>0</v>
      </c>
      <c r="G17" s="175">
        <f t="shared" si="0"/>
        <v>0</v>
      </c>
      <c r="H17" s="175">
        <f t="shared" si="1"/>
        <v>0</v>
      </c>
      <c r="I17" s="206"/>
      <c r="J17" s="16"/>
      <c r="K17" s="87" t="str">
        <f>IF(G17=ESF!D17," ","Error")</f>
        <v xml:space="preserve"> </v>
      </c>
    </row>
    <row r="18" spans="1:12" s="23" customFormat="1" ht="19.5" customHeight="1" x14ac:dyDescent="0.3">
      <c r="A18" s="34"/>
      <c r="B18" s="362" t="s">
        <v>17</v>
      </c>
      <c r="C18" s="362"/>
      <c r="D18" s="159">
        <f>+ESF!E18</f>
        <v>0</v>
      </c>
      <c r="E18" s="159">
        <v>0</v>
      </c>
      <c r="F18" s="159">
        <v>0</v>
      </c>
      <c r="G18" s="175">
        <f t="shared" si="0"/>
        <v>0</v>
      </c>
      <c r="H18" s="175">
        <f t="shared" si="1"/>
        <v>0</v>
      </c>
      <c r="I18" s="206"/>
      <c r="J18" s="16"/>
      <c r="K18" s="87" t="str">
        <f>IF(G18=ESF!D18," ","Error")</f>
        <v xml:space="preserve"> </v>
      </c>
    </row>
    <row r="19" spans="1:12" s="23" customFormat="1" ht="19.5" customHeight="1" x14ac:dyDescent="0.3">
      <c r="A19" s="34"/>
      <c r="B19" s="362" t="s">
        <v>19</v>
      </c>
      <c r="C19" s="362"/>
      <c r="D19" s="159">
        <f>+ESF!E19</f>
        <v>0</v>
      </c>
      <c r="E19" s="159">
        <v>0</v>
      </c>
      <c r="F19" s="159">
        <v>0</v>
      </c>
      <c r="G19" s="175">
        <f t="shared" si="0"/>
        <v>0</v>
      </c>
      <c r="H19" s="175">
        <f t="shared" si="1"/>
        <v>0</v>
      </c>
      <c r="I19" s="206"/>
      <c r="J19" s="16"/>
      <c r="K19" s="87" t="str">
        <f>IF(G19=ESF!D19," ","Error")</f>
        <v xml:space="preserve"> </v>
      </c>
      <c r="L19" s="23" t="s">
        <v>126</v>
      </c>
    </row>
    <row r="20" spans="1:12" ht="19.5" customHeight="1" x14ac:dyDescent="0.3">
      <c r="A20" s="34"/>
      <c r="B20" s="362" t="s">
        <v>21</v>
      </c>
      <c r="C20" s="362"/>
      <c r="D20" s="159">
        <f>+ESF!E20</f>
        <v>368745</v>
      </c>
      <c r="E20" s="159">
        <v>0</v>
      </c>
      <c r="F20" s="159">
        <v>0</v>
      </c>
      <c r="G20" s="175">
        <f t="shared" si="0"/>
        <v>368745</v>
      </c>
      <c r="H20" s="175">
        <f t="shared" si="1"/>
        <v>0</v>
      </c>
      <c r="I20" s="206"/>
      <c r="K20" s="87" t="str">
        <f>IF(G20=ESF!D20," ","Error")</f>
        <v xml:space="preserve"> </v>
      </c>
    </row>
    <row r="21" spans="1:12" ht="20.25" x14ac:dyDescent="0.3">
      <c r="A21" s="34"/>
      <c r="B21" s="90"/>
      <c r="C21" s="90"/>
      <c r="D21" s="207"/>
      <c r="E21" s="207"/>
      <c r="F21" s="207"/>
      <c r="G21" s="207"/>
      <c r="H21" s="207"/>
      <c r="I21" s="206"/>
      <c r="K21" s="87"/>
    </row>
    <row r="22" spans="1:12" ht="20.25" x14ac:dyDescent="0.3">
      <c r="A22" s="86"/>
      <c r="B22" s="325" t="s">
        <v>26</v>
      </c>
      <c r="C22" s="325"/>
      <c r="D22" s="204">
        <f>SUM(D24:D32)</f>
        <v>9740239839.7299995</v>
      </c>
      <c r="E22" s="204">
        <f>SUM(E24:E32)</f>
        <v>920982470.07999992</v>
      </c>
      <c r="F22" s="204">
        <f>SUM(F24:F32)</f>
        <v>616642577.57000005</v>
      </c>
      <c r="G22" s="204">
        <f>D22+E22-F22</f>
        <v>10044579732.24</v>
      </c>
      <c r="H22" s="204">
        <f>G22-D22</f>
        <v>304339892.51000023</v>
      </c>
      <c r="I22" s="205"/>
      <c r="K22" s="87"/>
    </row>
    <row r="23" spans="1:12" ht="5.0999999999999996" customHeight="1" x14ac:dyDescent="0.3">
      <c r="A23" s="34"/>
      <c r="B23" s="24"/>
      <c r="C23" s="90"/>
      <c r="D23" s="198"/>
      <c r="E23" s="198"/>
      <c r="F23" s="198"/>
      <c r="G23" s="198"/>
      <c r="H23" s="198"/>
      <c r="I23" s="206"/>
      <c r="K23" s="87"/>
    </row>
    <row r="24" spans="1:12" ht="19.5" customHeight="1" x14ac:dyDescent="0.3">
      <c r="A24" s="34"/>
      <c r="B24" s="362" t="s">
        <v>28</v>
      </c>
      <c r="C24" s="362"/>
      <c r="D24" s="159">
        <f>+ESF!E27</f>
        <v>314030</v>
      </c>
      <c r="E24" s="159">
        <v>0</v>
      </c>
      <c r="F24" s="159">
        <v>0</v>
      </c>
      <c r="G24" s="175">
        <f>D24+E24-F24</f>
        <v>314030</v>
      </c>
      <c r="H24" s="175">
        <f>G24-D24</f>
        <v>0</v>
      </c>
      <c r="I24" s="206"/>
      <c r="K24" s="87" t="str">
        <f>IF(G24=ESF!D27," ","error")</f>
        <v xml:space="preserve"> </v>
      </c>
    </row>
    <row r="25" spans="1:12" ht="19.5" customHeight="1" x14ac:dyDescent="0.3">
      <c r="A25" s="34"/>
      <c r="B25" s="362" t="s">
        <v>30</v>
      </c>
      <c r="C25" s="362"/>
      <c r="D25" s="159">
        <f>+ESF!E28</f>
        <v>401915564.88</v>
      </c>
      <c r="E25" s="159">
        <v>425519320.42000002</v>
      </c>
      <c r="F25" s="159">
        <v>496954138.88</v>
      </c>
      <c r="G25" s="175">
        <f t="shared" ref="G25:G32" si="2">D25+E25-F25</f>
        <v>330480746.41999996</v>
      </c>
      <c r="H25" s="175">
        <f t="shared" ref="H25:H32" si="3">G25-D25</f>
        <v>-71434818.460000038</v>
      </c>
      <c r="I25" s="206"/>
      <c r="K25" s="87" t="str">
        <f>IF(G25=ESF!D28," ","error")</f>
        <v xml:space="preserve"> </v>
      </c>
    </row>
    <row r="26" spans="1:12" ht="19.5" customHeight="1" x14ac:dyDescent="0.3">
      <c r="A26" s="34"/>
      <c r="B26" s="362" t="s">
        <v>32</v>
      </c>
      <c r="C26" s="362"/>
      <c r="D26" s="159">
        <f>+ESF!E29</f>
        <v>8844650491.4400005</v>
      </c>
      <c r="E26" s="159">
        <v>447440440.10000002</v>
      </c>
      <c r="F26" s="159">
        <v>45686453.950000003</v>
      </c>
      <c r="G26" s="175">
        <f t="shared" si="2"/>
        <v>9246404477.5900002</v>
      </c>
      <c r="H26" s="175">
        <f t="shared" si="3"/>
        <v>401753986.14999962</v>
      </c>
      <c r="I26" s="206"/>
      <c r="K26" s="87" t="str">
        <f>IF(G26=ESF!D29," ","error")</f>
        <v xml:space="preserve"> </v>
      </c>
    </row>
    <row r="27" spans="1:12" ht="19.5" customHeight="1" x14ac:dyDescent="0.3">
      <c r="A27" s="34"/>
      <c r="B27" s="362" t="s">
        <v>139</v>
      </c>
      <c r="C27" s="362"/>
      <c r="D27" s="159">
        <f>+ESF!E30</f>
        <v>1620078821.26</v>
      </c>
      <c r="E27" s="159">
        <v>6511673.3099999996</v>
      </c>
      <c r="F27" s="159">
        <v>42976020.100000001</v>
      </c>
      <c r="G27" s="175">
        <f t="shared" si="2"/>
        <v>1583614474.47</v>
      </c>
      <c r="H27" s="175">
        <f t="shared" si="3"/>
        <v>-36464346.789999962</v>
      </c>
      <c r="I27" s="206"/>
      <c r="K27" s="87" t="str">
        <f>IF(G27=ESF!D30," ","error")</f>
        <v xml:space="preserve"> </v>
      </c>
    </row>
    <row r="28" spans="1:12" ht="19.5" customHeight="1" x14ac:dyDescent="0.3">
      <c r="A28" s="34"/>
      <c r="B28" s="362" t="s">
        <v>36</v>
      </c>
      <c r="C28" s="362"/>
      <c r="D28" s="159">
        <f>+ESF!E31</f>
        <v>54192456.960000001</v>
      </c>
      <c r="E28" s="159">
        <v>0</v>
      </c>
      <c r="F28" s="159">
        <v>203477.53</v>
      </c>
      <c r="G28" s="175">
        <f t="shared" si="2"/>
        <v>53988979.43</v>
      </c>
      <c r="H28" s="175">
        <f t="shared" si="3"/>
        <v>-203477.53000000119</v>
      </c>
      <c r="I28" s="206"/>
      <c r="K28" s="87" t="str">
        <f>IF(G28=ESF!D31," ","error")</f>
        <v xml:space="preserve"> </v>
      </c>
    </row>
    <row r="29" spans="1:12" ht="19.5" customHeight="1" x14ac:dyDescent="0.3">
      <c r="A29" s="34"/>
      <c r="B29" s="362" t="s">
        <v>38</v>
      </c>
      <c r="C29" s="362"/>
      <c r="D29" s="159">
        <f>+ESF!E32</f>
        <v>-1180911524.8099999</v>
      </c>
      <c r="E29" s="159">
        <v>41511036.25</v>
      </c>
      <c r="F29" s="159">
        <v>30822487.109999999</v>
      </c>
      <c r="G29" s="175">
        <f t="shared" si="2"/>
        <v>-1170222975.6699998</v>
      </c>
      <c r="H29" s="175">
        <f t="shared" si="3"/>
        <v>10688549.140000105</v>
      </c>
      <c r="I29" s="206"/>
      <c r="K29" s="87" t="str">
        <f>IF(G29=ESF!D32," ","error")</f>
        <v xml:space="preserve"> </v>
      </c>
    </row>
    <row r="30" spans="1:12" ht="19.5" customHeight="1" x14ac:dyDescent="0.3">
      <c r="A30" s="34"/>
      <c r="B30" s="362" t="s">
        <v>40</v>
      </c>
      <c r="C30" s="362"/>
      <c r="D30" s="159">
        <f>+ESF!E33</f>
        <v>0</v>
      </c>
      <c r="E30" s="159">
        <v>0</v>
      </c>
      <c r="F30" s="159">
        <v>0</v>
      </c>
      <c r="G30" s="175">
        <f t="shared" si="2"/>
        <v>0</v>
      </c>
      <c r="H30" s="175">
        <f t="shared" si="3"/>
        <v>0</v>
      </c>
      <c r="I30" s="206"/>
      <c r="K30" s="87" t="str">
        <f>IF(G30=ESF!D33," ","error")</f>
        <v xml:space="preserve"> </v>
      </c>
    </row>
    <row r="31" spans="1:12" ht="19.5" customHeight="1" x14ac:dyDescent="0.3">
      <c r="A31" s="34"/>
      <c r="B31" s="362" t="s">
        <v>41</v>
      </c>
      <c r="C31" s="362"/>
      <c r="D31" s="159">
        <f>+ESF!E34</f>
        <v>0</v>
      </c>
      <c r="E31" s="159">
        <v>0</v>
      </c>
      <c r="F31" s="159">
        <v>0</v>
      </c>
      <c r="G31" s="175">
        <f t="shared" si="2"/>
        <v>0</v>
      </c>
      <c r="H31" s="175">
        <f t="shared" si="3"/>
        <v>0</v>
      </c>
      <c r="I31" s="206"/>
      <c r="K31" s="87" t="str">
        <f>IF(G31=ESF!D34," ","error")</f>
        <v xml:space="preserve"> </v>
      </c>
    </row>
    <row r="32" spans="1:12" ht="19.5" customHeight="1" x14ac:dyDescent="0.3">
      <c r="A32" s="34"/>
      <c r="B32" s="362" t="s">
        <v>43</v>
      </c>
      <c r="C32" s="362"/>
      <c r="D32" s="159">
        <f>+ESF!E35</f>
        <v>0</v>
      </c>
      <c r="E32" s="159">
        <v>0</v>
      </c>
      <c r="F32" s="159">
        <v>0</v>
      </c>
      <c r="G32" s="175">
        <f t="shared" si="2"/>
        <v>0</v>
      </c>
      <c r="H32" s="175">
        <f t="shared" si="3"/>
        <v>0</v>
      </c>
      <c r="I32" s="206"/>
      <c r="K32" s="87" t="str">
        <f>IF(G32=ESF!D35," ","error")</f>
        <v xml:space="preserve"> </v>
      </c>
    </row>
    <row r="33" spans="1:17" ht="20.25" x14ac:dyDescent="0.3">
      <c r="A33" s="34"/>
      <c r="B33" s="90"/>
      <c r="C33" s="90"/>
      <c r="D33" s="91"/>
      <c r="E33" s="88"/>
      <c r="F33" s="88"/>
      <c r="G33" s="88"/>
      <c r="H33" s="88"/>
      <c r="I33" s="89"/>
      <c r="K33" s="87"/>
    </row>
    <row r="34" spans="1:17" ht="6" customHeight="1" x14ac:dyDescent="0.2">
      <c r="A34" s="372"/>
      <c r="B34" s="373"/>
      <c r="C34" s="373"/>
      <c r="D34" s="373"/>
      <c r="E34" s="373"/>
      <c r="F34" s="373"/>
      <c r="G34" s="373"/>
      <c r="H34" s="373"/>
      <c r="I34" s="374"/>
    </row>
    <row r="35" spans="1:17" ht="6" customHeight="1" x14ac:dyDescent="0.2">
      <c r="A35" s="92"/>
      <c r="B35" s="93"/>
      <c r="C35" s="94"/>
      <c r="E35" s="92"/>
      <c r="F35" s="92"/>
      <c r="G35" s="92"/>
      <c r="H35" s="92"/>
      <c r="I35" s="92"/>
    </row>
    <row r="36" spans="1:17" ht="15" customHeight="1" x14ac:dyDescent="0.2">
      <c r="A36" s="23"/>
      <c r="B36" s="322" t="s">
        <v>234</v>
      </c>
      <c r="C36" s="322"/>
      <c r="D36" s="322"/>
      <c r="E36" s="322"/>
      <c r="F36" s="322"/>
      <c r="G36" s="322"/>
      <c r="H36" s="322"/>
      <c r="I36" s="35"/>
      <c r="J36" s="35"/>
      <c r="K36" s="23"/>
      <c r="L36" s="23"/>
      <c r="M36" s="23"/>
      <c r="N36" s="23"/>
      <c r="O36" s="23"/>
      <c r="P36" s="23"/>
      <c r="Q36" s="23"/>
    </row>
    <row r="37" spans="1:17" ht="9.75" customHeight="1" x14ac:dyDescent="0.2">
      <c r="A37" s="23"/>
      <c r="B37" s="35"/>
      <c r="C37" s="53"/>
      <c r="D37" s="54"/>
      <c r="E37" s="54"/>
      <c r="F37" s="23"/>
      <c r="G37" s="55"/>
      <c r="H37" s="53"/>
      <c r="I37" s="54"/>
      <c r="J37" s="54"/>
      <c r="K37" s="23"/>
      <c r="L37" s="23"/>
      <c r="M37" s="23"/>
      <c r="N37" s="23"/>
      <c r="O37" s="23"/>
      <c r="P37" s="23"/>
      <c r="Q37" s="23"/>
    </row>
    <row r="38" spans="1:17" ht="50.1" customHeight="1" x14ac:dyDescent="0.2">
      <c r="A38" s="23"/>
      <c r="B38" s="375"/>
      <c r="C38" s="375"/>
      <c r="D38" s="54"/>
      <c r="E38" s="331"/>
      <c r="F38" s="331"/>
      <c r="G38" s="331"/>
      <c r="H38" s="331"/>
      <c r="I38" s="54"/>
      <c r="J38" s="54"/>
      <c r="K38" s="23"/>
      <c r="L38" s="23"/>
      <c r="M38" s="23"/>
      <c r="N38" s="23"/>
      <c r="O38" s="23"/>
      <c r="P38" s="23"/>
      <c r="Q38" s="23"/>
    </row>
    <row r="39" spans="1:17" ht="14.1" customHeight="1" x14ac:dyDescent="0.2">
      <c r="A39" s="23"/>
      <c r="B39" s="331"/>
      <c r="C39" s="331"/>
      <c r="D39" s="61"/>
      <c r="E39" s="331"/>
      <c r="F39" s="331"/>
      <c r="G39" s="331"/>
      <c r="H39" s="331"/>
      <c r="I39" s="36"/>
      <c r="J39" s="23"/>
      <c r="P39" s="23"/>
      <c r="Q39" s="23"/>
    </row>
    <row r="40" spans="1:17" ht="14.1" customHeight="1" x14ac:dyDescent="0.2">
      <c r="A40" s="23"/>
      <c r="B40" s="326"/>
      <c r="C40" s="326"/>
      <c r="D40" s="41"/>
      <c r="E40" s="326"/>
      <c r="F40" s="326"/>
      <c r="G40" s="326"/>
      <c r="H40" s="326"/>
      <c r="I40" s="36"/>
      <c r="J40" s="23"/>
      <c r="P40" s="23"/>
      <c r="Q40" s="23"/>
    </row>
    <row r="41" spans="1:17" x14ac:dyDescent="0.2">
      <c r="B41" s="23"/>
      <c r="C41" s="23"/>
      <c r="D41" s="65"/>
      <c r="E41" s="23"/>
      <c r="F41" s="23"/>
      <c r="G41" s="23"/>
    </row>
    <row r="42" spans="1:17" x14ac:dyDescent="0.2">
      <c r="B42" s="23"/>
      <c r="C42" s="23"/>
      <c r="D42" s="65"/>
      <c r="E42" s="23"/>
      <c r="F42" s="23"/>
      <c r="G42" s="23"/>
    </row>
  </sheetData>
  <sheetProtection formatCells="0" selectLockedCells="1"/>
  <mergeCells count="35">
    <mergeCell ref="B30:C30"/>
    <mergeCell ref="B17:C17"/>
    <mergeCell ref="B18:C18"/>
    <mergeCell ref="B19:C19"/>
    <mergeCell ref="B39:C39"/>
    <mergeCell ref="B24:C24"/>
    <mergeCell ref="B25:C25"/>
    <mergeCell ref="B26:C26"/>
    <mergeCell ref="B28:C28"/>
    <mergeCell ref="B29:C29"/>
    <mergeCell ref="E39:H39"/>
    <mergeCell ref="B40:C40"/>
    <mergeCell ref="E40:H40"/>
    <mergeCell ref="B31:C31"/>
    <mergeCell ref="B32:C32"/>
    <mergeCell ref="A34:I34"/>
    <mergeCell ref="B36:H36"/>
    <mergeCell ref="B38:C38"/>
    <mergeCell ref="E38:H38"/>
    <mergeCell ref="A4:I4"/>
    <mergeCell ref="A1:I1"/>
    <mergeCell ref="A2:I2"/>
    <mergeCell ref="A3:I3"/>
    <mergeCell ref="B27:C27"/>
    <mergeCell ref="B16:C16"/>
    <mergeCell ref="A5:I5"/>
    <mergeCell ref="B6:C7"/>
    <mergeCell ref="A8:I8"/>
    <mergeCell ref="A9:I9"/>
    <mergeCell ref="B10:C10"/>
    <mergeCell ref="B12:C12"/>
    <mergeCell ref="B14:C14"/>
    <mergeCell ref="B15:C15"/>
    <mergeCell ref="B20:C20"/>
    <mergeCell ref="B22:C22"/>
  </mergeCells>
  <printOptions verticalCentered="1"/>
  <pageMargins left="0.9055118110236221" right="0.59055118110236227" top="0.78740157480314965" bottom="0.59055118110236227" header="0" footer="0"/>
  <pageSetup scale="73" orientation="landscape" r:id="rId1"/>
  <ignoredErrors>
    <ignoredError sqref="D14:D3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C56" sqref="C56"/>
    </sheetView>
  </sheetViews>
  <sheetFormatPr baseColWidth="10" defaultRowHeight="12" x14ac:dyDescent="0.2"/>
  <cols>
    <col min="1" max="1" width="4.85546875" style="96" customWidth="1"/>
    <col min="2" max="2" width="14.5703125" style="96" customWidth="1"/>
    <col min="3" max="3" width="18.85546875" style="96" customWidth="1"/>
    <col min="4" max="4" width="21.85546875" style="96" customWidth="1"/>
    <col min="5" max="5" width="3.42578125" style="96" customWidth="1"/>
    <col min="6" max="6" width="22.28515625" style="96" customWidth="1"/>
    <col min="7" max="7" width="29.7109375" style="96" customWidth="1"/>
    <col min="8" max="8" width="20.7109375" style="96" customWidth="1"/>
    <col min="9" max="9" width="20.85546875" style="96" customWidth="1"/>
    <col min="10" max="10" width="2.5703125" style="96" customWidth="1"/>
    <col min="11" max="16384" width="11.42578125" style="19"/>
  </cols>
  <sheetData>
    <row r="1" spans="1:10" ht="12.75" customHeight="1" x14ac:dyDescent="0.2">
      <c r="A1" s="387"/>
      <c r="B1" s="387"/>
      <c r="C1" s="387"/>
      <c r="D1" s="387"/>
      <c r="E1" s="387"/>
      <c r="F1" s="387"/>
      <c r="G1" s="387"/>
      <c r="H1" s="387"/>
      <c r="I1" s="387"/>
      <c r="J1" s="387"/>
    </row>
    <row r="2" spans="1:10" ht="14.1" customHeight="1" x14ac:dyDescent="0.2">
      <c r="A2" s="381" t="s">
        <v>233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 ht="14.1" customHeight="1" x14ac:dyDescent="0.2">
      <c r="A3" s="382" t="s">
        <v>140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4.1" customHeight="1" x14ac:dyDescent="0.2">
      <c r="A4" s="382" t="s">
        <v>238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ht="9.75" customHeight="1" x14ac:dyDescent="0.2">
      <c r="A5" s="98"/>
      <c r="B5" s="378"/>
      <c r="C5" s="378"/>
      <c r="D5" s="378"/>
      <c r="E5" s="378"/>
      <c r="F5" s="378"/>
      <c r="G5" s="378"/>
      <c r="H5" s="378"/>
      <c r="I5" s="378"/>
      <c r="J5" s="378"/>
    </row>
    <row r="6" spans="1:10" ht="30" customHeight="1" x14ac:dyDescent="0.2">
      <c r="A6" s="99"/>
      <c r="B6" s="379" t="s">
        <v>141</v>
      </c>
      <c r="C6" s="379"/>
      <c r="D6" s="379"/>
      <c r="E6" s="100"/>
      <c r="F6" s="101" t="s">
        <v>142</v>
      </c>
      <c r="G6" s="101" t="s">
        <v>143</v>
      </c>
      <c r="H6" s="100" t="s">
        <v>144</v>
      </c>
      <c r="I6" s="100" t="s">
        <v>145</v>
      </c>
      <c r="J6" s="102"/>
    </row>
    <row r="7" spans="1:10" ht="3" customHeight="1" x14ac:dyDescent="0.2">
      <c r="A7" s="103"/>
      <c r="B7" s="378"/>
      <c r="C7" s="378"/>
      <c r="D7" s="378"/>
      <c r="E7" s="378"/>
      <c r="F7" s="378"/>
      <c r="G7" s="378"/>
      <c r="H7" s="378"/>
      <c r="I7" s="378"/>
      <c r="J7" s="380"/>
    </row>
    <row r="8" spans="1:10" ht="9.9499999999999993" customHeight="1" x14ac:dyDescent="0.2">
      <c r="A8" s="104"/>
      <c r="B8" s="376"/>
      <c r="C8" s="376"/>
      <c r="D8" s="376"/>
      <c r="E8" s="376"/>
      <c r="F8" s="376"/>
      <c r="G8" s="376"/>
      <c r="H8" s="376"/>
      <c r="I8" s="376"/>
      <c r="J8" s="377"/>
    </row>
    <row r="9" spans="1:10" x14ac:dyDescent="0.2">
      <c r="A9" s="104"/>
      <c r="B9" s="384" t="s">
        <v>146</v>
      </c>
      <c r="C9" s="384"/>
      <c r="D9" s="384"/>
      <c r="E9" s="105"/>
      <c r="F9" s="105"/>
      <c r="G9" s="105"/>
      <c r="H9" s="105"/>
      <c r="I9" s="105"/>
      <c r="J9" s="106"/>
    </row>
    <row r="10" spans="1:10" x14ac:dyDescent="0.2">
      <c r="A10" s="107"/>
      <c r="B10" s="385" t="s">
        <v>147</v>
      </c>
      <c r="C10" s="385"/>
      <c r="D10" s="385"/>
      <c r="E10" s="108"/>
      <c r="F10" s="108"/>
      <c r="G10" s="108"/>
      <c r="H10" s="108"/>
      <c r="I10" s="108"/>
      <c r="J10" s="109"/>
    </row>
    <row r="11" spans="1:10" x14ac:dyDescent="0.2">
      <c r="A11" s="107"/>
      <c r="B11" s="384" t="s">
        <v>148</v>
      </c>
      <c r="C11" s="384"/>
      <c r="D11" s="384"/>
      <c r="E11" s="108"/>
      <c r="F11" s="110"/>
      <c r="G11" s="110"/>
      <c r="H11" s="183">
        <f>SUM(H12:H14)</f>
        <v>32268357.030000001</v>
      </c>
      <c r="I11" s="183">
        <f>SUM(I12:I14)</f>
        <v>24628489.789999999</v>
      </c>
      <c r="J11" s="208"/>
    </row>
    <row r="12" spans="1:10" x14ac:dyDescent="0.2">
      <c r="A12" s="111"/>
      <c r="B12" s="112"/>
      <c r="C12" s="386" t="s">
        <v>149</v>
      </c>
      <c r="D12" s="386"/>
      <c r="E12" s="108"/>
      <c r="F12" s="113"/>
      <c r="G12" s="113"/>
      <c r="H12" s="209">
        <f>+ESF!J16</f>
        <v>32268357.030000001</v>
      </c>
      <c r="I12" s="209">
        <f>+ESF!I16</f>
        <v>24628489.789999999</v>
      </c>
      <c r="J12" s="210"/>
    </row>
    <row r="13" spans="1:10" x14ac:dyDescent="0.2">
      <c r="A13" s="111"/>
      <c r="B13" s="112"/>
      <c r="C13" s="386" t="s">
        <v>150</v>
      </c>
      <c r="D13" s="386"/>
      <c r="E13" s="108"/>
      <c r="F13" s="113"/>
      <c r="G13" s="113"/>
      <c r="H13" s="209">
        <v>0</v>
      </c>
      <c r="I13" s="209">
        <v>0</v>
      </c>
      <c r="J13" s="210"/>
    </row>
    <row r="14" spans="1:10" x14ac:dyDescent="0.2">
      <c r="A14" s="111"/>
      <c r="B14" s="112"/>
      <c r="C14" s="386" t="s">
        <v>151</v>
      </c>
      <c r="D14" s="386"/>
      <c r="E14" s="108"/>
      <c r="F14" s="113"/>
      <c r="G14" s="113"/>
      <c r="H14" s="209">
        <v>0</v>
      </c>
      <c r="I14" s="209">
        <v>0</v>
      </c>
      <c r="J14" s="210"/>
    </row>
    <row r="15" spans="1:10" ht="9.9499999999999993" customHeight="1" x14ac:dyDescent="0.2">
      <c r="A15" s="111"/>
      <c r="B15" s="112"/>
      <c r="C15" s="112"/>
      <c r="D15" s="114"/>
      <c r="E15" s="108"/>
      <c r="F15" s="115"/>
      <c r="G15" s="115"/>
      <c r="H15" s="211"/>
      <c r="I15" s="211"/>
      <c r="J15" s="210"/>
    </row>
    <row r="16" spans="1:10" x14ac:dyDescent="0.2">
      <c r="A16" s="107"/>
      <c r="B16" s="384" t="s">
        <v>152</v>
      </c>
      <c r="C16" s="384"/>
      <c r="D16" s="384"/>
      <c r="E16" s="108"/>
      <c r="F16" s="110"/>
      <c r="G16" s="110"/>
      <c r="H16" s="183">
        <f>SUM(H17:H20)</f>
        <v>0</v>
      </c>
      <c r="I16" s="183">
        <f>SUM(I17:I20)</f>
        <v>0</v>
      </c>
      <c r="J16" s="208"/>
    </row>
    <row r="17" spans="1:10" x14ac:dyDescent="0.2">
      <c r="A17" s="111"/>
      <c r="B17" s="112"/>
      <c r="C17" s="386" t="s">
        <v>153</v>
      </c>
      <c r="D17" s="386"/>
      <c r="E17" s="108"/>
      <c r="F17" s="113"/>
      <c r="G17" s="113"/>
      <c r="H17" s="209">
        <v>0</v>
      </c>
      <c r="I17" s="209">
        <v>0</v>
      </c>
      <c r="J17" s="210"/>
    </row>
    <row r="18" spans="1:10" x14ac:dyDescent="0.2">
      <c r="A18" s="111"/>
      <c r="B18" s="112"/>
      <c r="C18" s="386" t="s">
        <v>154</v>
      </c>
      <c r="D18" s="386"/>
      <c r="E18" s="108"/>
      <c r="F18" s="113"/>
      <c r="G18" s="113"/>
      <c r="H18" s="209">
        <v>0</v>
      </c>
      <c r="I18" s="209">
        <v>0</v>
      </c>
      <c r="J18" s="210"/>
    </row>
    <row r="19" spans="1:10" x14ac:dyDescent="0.2">
      <c r="A19" s="111"/>
      <c r="B19" s="112"/>
      <c r="C19" s="386" t="s">
        <v>150</v>
      </c>
      <c r="D19" s="386"/>
      <c r="E19" s="108"/>
      <c r="F19" s="113"/>
      <c r="G19" s="113"/>
      <c r="H19" s="209">
        <v>0</v>
      </c>
      <c r="I19" s="209">
        <v>0</v>
      </c>
      <c r="J19" s="210"/>
    </row>
    <row r="20" spans="1:10" x14ac:dyDescent="0.2">
      <c r="A20" s="111"/>
      <c r="B20" s="97"/>
      <c r="C20" s="386" t="s">
        <v>151</v>
      </c>
      <c r="D20" s="386"/>
      <c r="E20" s="108"/>
      <c r="F20" s="113"/>
      <c r="G20" s="113"/>
      <c r="H20" s="209">
        <v>0</v>
      </c>
      <c r="I20" s="209">
        <v>0</v>
      </c>
      <c r="J20" s="210"/>
    </row>
    <row r="21" spans="1:10" ht="9.9499999999999993" customHeight="1" x14ac:dyDescent="0.2">
      <c r="A21" s="111"/>
      <c r="B21" s="112"/>
      <c r="C21" s="112"/>
      <c r="D21" s="114"/>
      <c r="E21" s="108"/>
      <c r="F21" s="116"/>
      <c r="G21" s="116"/>
      <c r="H21" s="183"/>
      <c r="I21" s="183"/>
      <c r="J21" s="210"/>
    </row>
    <row r="22" spans="1:10" x14ac:dyDescent="0.2">
      <c r="A22" s="118"/>
      <c r="B22" s="383" t="s">
        <v>155</v>
      </c>
      <c r="C22" s="383"/>
      <c r="D22" s="383"/>
      <c r="E22" s="119"/>
      <c r="F22" s="120"/>
      <c r="G22" s="120"/>
      <c r="H22" s="212">
        <f>H11+H16</f>
        <v>32268357.030000001</v>
      </c>
      <c r="I22" s="212">
        <f>I11+I16</f>
        <v>24628489.789999999</v>
      </c>
      <c r="J22" s="213"/>
    </row>
    <row r="23" spans="1:10" x14ac:dyDescent="0.2">
      <c r="A23" s="107"/>
      <c r="B23" s="112"/>
      <c r="C23" s="112"/>
      <c r="D23" s="121"/>
      <c r="E23" s="108"/>
      <c r="F23" s="116"/>
      <c r="G23" s="116"/>
      <c r="H23" s="183"/>
      <c r="I23" s="183"/>
      <c r="J23" s="208"/>
    </row>
    <row r="24" spans="1:10" x14ac:dyDescent="0.2">
      <c r="A24" s="107"/>
      <c r="B24" s="385" t="s">
        <v>156</v>
      </c>
      <c r="C24" s="385"/>
      <c r="D24" s="385"/>
      <c r="E24" s="108"/>
      <c r="F24" s="116"/>
      <c r="G24" s="116"/>
      <c r="H24" s="183"/>
      <c r="I24" s="183"/>
      <c r="J24" s="208"/>
    </row>
    <row r="25" spans="1:10" x14ac:dyDescent="0.2">
      <c r="A25" s="107"/>
      <c r="B25" s="384" t="s">
        <v>148</v>
      </c>
      <c r="C25" s="384"/>
      <c r="D25" s="384"/>
      <c r="E25" s="108"/>
      <c r="F25" s="110"/>
      <c r="G25" s="110"/>
      <c r="H25" s="183">
        <f>SUM(H26:H28)</f>
        <v>2336915636.1599998</v>
      </c>
      <c r="I25" s="183">
        <f>SUM(I26:I28)</f>
        <v>2336915636.1599998</v>
      </c>
      <c r="J25" s="208"/>
    </row>
    <row r="26" spans="1:10" x14ac:dyDescent="0.2">
      <c r="A26" s="111"/>
      <c r="B26" s="112"/>
      <c r="C26" s="386" t="s">
        <v>149</v>
      </c>
      <c r="D26" s="386"/>
      <c r="E26" s="108"/>
      <c r="F26" s="113"/>
      <c r="G26" s="113"/>
      <c r="H26" s="209">
        <f>ESF!J29</f>
        <v>2336915636.1599998</v>
      </c>
      <c r="I26" s="209">
        <f>ESF!I29</f>
        <v>2336915636.1599998</v>
      </c>
      <c r="J26" s="210"/>
    </row>
    <row r="27" spans="1:10" x14ac:dyDescent="0.2">
      <c r="A27" s="111"/>
      <c r="B27" s="97"/>
      <c r="C27" s="386" t="s">
        <v>150</v>
      </c>
      <c r="D27" s="386"/>
      <c r="E27" s="97"/>
      <c r="F27" s="122"/>
      <c r="G27" s="122"/>
      <c r="H27" s="209">
        <v>0</v>
      </c>
      <c r="I27" s="209">
        <v>0</v>
      </c>
      <c r="J27" s="210"/>
    </row>
    <row r="28" spans="1:10" x14ac:dyDescent="0.2">
      <c r="A28" s="111"/>
      <c r="B28" s="97"/>
      <c r="C28" s="386" t="s">
        <v>151</v>
      </c>
      <c r="D28" s="386"/>
      <c r="E28" s="97"/>
      <c r="F28" s="122"/>
      <c r="G28" s="122"/>
      <c r="H28" s="209">
        <v>0</v>
      </c>
      <c r="I28" s="209">
        <v>0</v>
      </c>
      <c r="J28" s="210"/>
    </row>
    <row r="29" spans="1:10" ht="9.9499999999999993" customHeight="1" x14ac:dyDescent="0.2">
      <c r="A29" s="111"/>
      <c r="B29" s="112"/>
      <c r="C29" s="112"/>
      <c r="D29" s="114"/>
      <c r="E29" s="108"/>
      <c r="F29" s="116"/>
      <c r="G29" s="116"/>
      <c r="H29" s="183"/>
      <c r="I29" s="183"/>
      <c r="J29" s="210"/>
    </row>
    <row r="30" spans="1:10" x14ac:dyDescent="0.2">
      <c r="A30" s="107"/>
      <c r="B30" s="384" t="s">
        <v>152</v>
      </c>
      <c r="C30" s="384"/>
      <c r="D30" s="384"/>
      <c r="E30" s="108"/>
      <c r="F30" s="110"/>
      <c r="G30" s="110"/>
      <c r="H30" s="183">
        <f>SUM(H31:H34)</f>
        <v>0</v>
      </c>
      <c r="I30" s="183">
        <f>SUM(I31:I34)</f>
        <v>0</v>
      </c>
      <c r="J30" s="208"/>
    </row>
    <row r="31" spans="1:10" x14ac:dyDescent="0.2">
      <c r="A31" s="111"/>
      <c r="B31" s="112"/>
      <c r="C31" s="386" t="s">
        <v>153</v>
      </c>
      <c r="D31" s="386"/>
      <c r="E31" s="108"/>
      <c r="F31" s="113"/>
      <c r="G31" s="113"/>
      <c r="H31" s="209">
        <v>0</v>
      </c>
      <c r="I31" s="209">
        <v>0</v>
      </c>
      <c r="J31" s="210"/>
    </row>
    <row r="32" spans="1:10" x14ac:dyDescent="0.2">
      <c r="A32" s="111"/>
      <c r="B32" s="112"/>
      <c r="C32" s="386" t="s">
        <v>154</v>
      </c>
      <c r="D32" s="386"/>
      <c r="E32" s="108"/>
      <c r="F32" s="113"/>
      <c r="G32" s="113"/>
      <c r="H32" s="209">
        <v>0</v>
      </c>
      <c r="I32" s="209">
        <v>0</v>
      </c>
      <c r="J32" s="210"/>
    </row>
    <row r="33" spans="1:13" x14ac:dyDescent="0.2">
      <c r="A33" s="111"/>
      <c r="B33" s="112"/>
      <c r="C33" s="386" t="s">
        <v>150</v>
      </c>
      <c r="D33" s="386"/>
      <c r="E33" s="108"/>
      <c r="F33" s="113"/>
      <c r="G33" s="113"/>
      <c r="H33" s="209">
        <v>0</v>
      </c>
      <c r="I33" s="209">
        <v>0</v>
      </c>
      <c r="J33" s="210"/>
    </row>
    <row r="34" spans="1:13" x14ac:dyDescent="0.2">
      <c r="A34" s="111"/>
      <c r="B34" s="108"/>
      <c r="C34" s="386" t="s">
        <v>151</v>
      </c>
      <c r="D34" s="386"/>
      <c r="E34" s="108"/>
      <c r="F34" s="113"/>
      <c r="G34" s="113"/>
      <c r="H34" s="209">
        <v>0</v>
      </c>
      <c r="I34" s="209">
        <v>0</v>
      </c>
      <c r="J34" s="210"/>
    </row>
    <row r="35" spans="1:13" ht="9.9499999999999993" customHeight="1" x14ac:dyDescent="0.2">
      <c r="A35" s="111"/>
      <c r="B35" s="108"/>
      <c r="C35" s="108"/>
      <c r="D35" s="114"/>
      <c r="E35" s="108"/>
      <c r="F35" s="116"/>
      <c r="G35" s="116"/>
      <c r="H35" s="183"/>
      <c r="I35" s="183"/>
      <c r="J35" s="210"/>
    </row>
    <row r="36" spans="1:13" x14ac:dyDescent="0.2">
      <c r="A36" s="118"/>
      <c r="B36" s="383" t="s">
        <v>157</v>
      </c>
      <c r="C36" s="383"/>
      <c r="D36" s="383"/>
      <c r="E36" s="119"/>
      <c r="F36" s="123"/>
      <c r="G36" s="123"/>
      <c r="H36" s="212">
        <f>+H25+H30</f>
        <v>2336915636.1599998</v>
      </c>
      <c r="I36" s="212">
        <f>+I25+I30</f>
        <v>2336915636.1599998</v>
      </c>
      <c r="J36" s="213"/>
    </row>
    <row r="37" spans="1:13" x14ac:dyDescent="0.2">
      <c r="A37" s="111"/>
      <c r="B37" s="112"/>
      <c r="C37" s="112"/>
      <c r="D37" s="114"/>
      <c r="E37" s="108"/>
      <c r="F37" s="116"/>
      <c r="G37" s="116"/>
      <c r="H37" s="183"/>
      <c r="I37" s="183"/>
      <c r="J37" s="210"/>
    </row>
    <row r="38" spans="1:13" x14ac:dyDescent="0.2">
      <c r="A38" s="111"/>
      <c r="B38" s="384" t="s">
        <v>158</v>
      </c>
      <c r="C38" s="384"/>
      <c r="D38" s="384"/>
      <c r="E38" s="108"/>
      <c r="F38" s="113"/>
      <c r="G38" s="113"/>
      <c r="H38" s="211">
        <f>+ESF!J36-EADP!H36-EADP!H22</f>
        <v>685858365.27999997</v>
      </c>
      <c r="I38" s="211">
        <f>+ESF!I36-EADP!I36-EADP!I22</f>
        <v>485372041.34000009</v>
      </c>
      <c r="J38" s="210"/>
    </row>
    <row r="39" spans="1:13" x14ac:dyDescent="0.2">
      <c r="A39" s="111"/>
      <c r="B39" s="112"/>
      <c r="C39" s="112"/>
      <c r="D39" s="114"/>
      <c r="E39" s="108"/>
      <c r="F39" s="116"/>
      <c r="G39" s="116"/>
      <c r="H39" s="183"/>
      <c r="I39" s="183"/>
      <c r="J39" s="210"/>
    </row>
    <row r="40" spans="1:13" x14ac:dyDescent="0.2">
      <c r="A40" s="124"/>
      <c r="B40" s="389" t="s">
        <v>159</v>
      </c>
      <c r="C40" s="389"/>
      <c r="D40" s="389"/>
      <c r="E40" s="125"/>
      <c r="F40" s="126"/>
      <c r="G40" s="126"/>
      <c r="H40" s="214">
        <f>H22+H36+H38</f>
        <v>3055042358.4700003</v>
      </c>
      <c r="I40" s="214">
        <f>I22+I36+I38</f>
        <v>2846916167.29</v>
      </c>
      <c r="J40" s="215"/>
      <c r="L40" s="216"/>
      <c r="M40" s="216"/>
    </row>
    <row r="41" spans="1:13" ht="6" customHeight="1" x14ac:dyDescent="0.2">
      <c r="B41" s="385"/>
      <c r="C41" s="385"/>
      <c r="D41" s="385"/>
      <c r="E41" s="385"/>
      <c r="F41" s="385"/>
      <c r="G41" s="385"/>
      <c r="H41" s="385"/>
      <c r="I41" s="385"/>
      <c r="J41" s="385"/>
    </row>
    <row r="42" spans="1:13" ht="6" customHeight="1" x14ac:dyDescent="0.2">
      <c r="B42" s="127"/>
      <c r="C42" s="127"/>
      <c r="D42" s="128"/>
      <c r="E42" s="129"/>
      <c r="F42" s="128"/>
      <c r="G42" s="129"/>
      <c r="H42" s="129"/>
      <c r="I42" s="129"/>
    </row>
    <row r="43" spans="1:13" s="17" customFormat="1" ht="15" customHeight="1" x14ac:dyDescent="0.2">
      <c r="A43" s="19"/>
      <c r="B43" s="386" t="s">
        <v>234</v>
      </c>
      <c r="C43" s="386"/>
      <c r="D43" s="386"/>
      <c r="E43" s="386"/>
      <c r="F43" s="386"/>
      <c r="G43" s="386"/>
      <c r="H43" s="386"/>
      <c r="I43" s="386"/>
      <c r="J43" s="386"/>
    </row>
    <row r="44" spans="1:13" s="17" customFormat="1" ht="28.5" customHeight="1" x14ac:dyDescent="0.35">
      <c r="A44" s="19"/>
      <c r="B44" s="114"/>
      <c r="C44" s="130"/>
      <c r="D44" s="131"/>
      <c r="E44" s="131"/>
      <c r="F44" s="19"/>
      <c r="G44" s="132"/>
      <c r="H44" s="133" t="str">
        <f>IF(H40=ESF!J36," ","ERROR")</f>
        <v xml:space="preserve"> </v>
      </c>
      <c r="I44" s="133" t="str">
        <f>IF(I40=ESF!I36," ","ERROR")</f>
        <v xml:space="preserve"> </v>
      </c>
      <c r="J44" s="131"/>
    </row>
    <row r="45" spans="1:13" s="17" customFormat="1" ht="25.5" customHeight="1" x14ac:dyDescent="0.2">
      <c r="A45" s="19"/>
      <c r="B45" s="114"/>
      <c r="C45" s="390"/>
      <c r="D45" s="390"/>
      <c r="E45" s="131"/>
      <c r="F45" s="216"/>
      <c r="G45" s="391"/>
      <c r="H45" s="391"/>
      <c r="I45" s="131"/>
      <c r="J45" s="131"/>
    </row>
    <row r="46" spans="1:13" s="17" customFormat="1" ht="14.1" customHeight="1" x14ac:dyDescent="0.2">
      <c r="A46" s="19"/>
      <c r="B46" s="117"/>
      <c r="C46" s="234"/>
      <c r="D46" s="234"/>
      <c r="E46" s="236"/>
      <c r="F46" s="236"/>
      <c r="G46" s="392"/>
      <c r="H46" s="392"/>
      <c r="I46" s="108"/>
      <c r="J46" s="131"/>
    </row>
    <row r="47" spans="1:13" s="17" customFormat="1" ht="14.1" customHeight="1" x14ac:dyDescent="0.2">
      <c r="A47" s="19"/>
      <c r="B47" s="134"/>
      <c r="C47" s="393"/>
      <c r="D47" s="393"/>
      <c r="E47" s="393"/>
      <c r="F47" s="393"/>
      <c r="G47" s="388"/>
      <c r="H47" s="388"/>
      <c r="I47" s="108"/>
      <c r="J47" s="131"/>
    </row>
  </sheetData>
  <sheetProtection selectLockedCells="1"/>
  <mergeCells count="40">
    <mergeCell ref="A1:J1"/>
    <mergeCell ref="G47:H47"/>
    <mergeCell ref="B40:D40"/>
    <mergeCell ref="B41:J41"/>
    <mergeCell ref="B43:J43"/>
    <mergeCell ref="C45:D45"/>
    <mergeCell ref="G45:H45"/>
    <mergeCell ref="G46:H46"/>
    <mergeCell ref="C47:F47"/>
    <mergeCell ref="B38:D38"/>
    <mergeCell ref="B24:D24"/>
    <mergeCell ref="B25:D25"/>
    <mergeCell ref="C26:D26"/>
    <mergeCell ref="C27:D27"/>
    <mergeCell ref="C28:D28"/>
    <mergeCell ref="B30:D30"/>
    <mergeCell ref="C31:D31"/>
    <mergeCell ref="C32:D32"/>
    <mergeCell ref="C33:D33"/>
    <mergeCell ref="C34:D34"/>
    <mergeCell ref="B36:D36"/>
    <mergeCell ref="B22:D22"/>
    <mergeCell ref="B9:D9"/>
    <mergeCell ref="B10:D10"/>
    <mergeCell ref="B11:D11"/>
    <mergeCell ref="C12:D12"/>
    <mergeCell ref="C13:D13"/>
    <mergeCell ref="C14:D14"/>
    <mergeCell ref="B16:D16"/>
    <mergeCell ref="C17:D17"/>
    <mergeCell ref="C18:D18"/>
    <mergeCell ref="C19:D19"/>
    <mergeCell ref="C20:D20"/>
    <mergeCell ref="B8:J8"/>
    <mergeCell ref="B5:J5"/>
    <mergeCell ref="B6:D6"/>
    <mergeCell ref="B7:J7"/>
    <mergeCell ref="A2:J2"/>
    <mergeCell ref="A3:J3"/>
    <mergeCell ref="A4:J4"/>
  </mergeCells>
  <printOptions verticalCentered="1"/>
  <pageMargins left="0.39370078740157483" right="0.39370078740157483" top="0.39370078740157483" bottom="0.59055118110236227" header="0" footer="0"/>
  <pageSetup scale="80" orientation="landscape" r:id="rId1"/>
  <ignoredErrors>
    <ignoredError sqref="H38:I38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A6" zoomScaleNormal="100" workbookViewId="0">
      <selection activeCell="G34" sqref="G34"/>
    </sheetView>
  </sheetViews>
  <sheetFormatPr baseColWidth="10" defaultRowHeight="12" x14ac:dyDescent="0.2"/>
  <cols>
    <col min="1" max="1" width="3.7109375" style="135" customWidth="1"/>
    <col min="2" max="2" width="11.7109375" style="144" customWidth="1"/>
    <col min="3" max="3" width="57.42578125" style="144" customWidth="1"/>
    <col min="4" max="6" width="18.7109375" style="145" customWidth="1"/>
    <col min="7" max="7" width="15.85546875" style="145" customWidth="1"/>
    <col min="8" max="8" width="16.140625" style="145" customWidth="1"/>
    <col min="9" max="9" width="2.140625" style="135" customWidth="1"/>
    <col min="10" max="10" width="2.42578125" style="135" customWidth="1"/>
    <col min="11" max="11" width="14.7109375" style="16" bestFit="1" customWidth="1"/>
    <col min="12" max="12" width="13.28515625" style="16" bestFit="1" customWidth="1"/>
    <col min="13" max="13" width="11.42578125" style="16"/>
    <col min="14" max="14" width="12.85546875" style="16" bestFit="1" customWidth="1"/>
    <col min="15" max="16384" width="11.42578125" style="16"/>
  </cols>
  <sheetData>
    <row r="1" spans="1:10" x14ac:dyDescent="0.2">
      <c r="A1" s="398"/>
      <c r="B1" s="398"/>
      <c r="C1" s="398"/>
      <c r="D1" s="398"/>
      <c r="E1" s="398"/>
      <c r="F1" s="398"/>
      <c r="G1" s="398"/>
      <c r="H1" s="398"/>
      <c r="I1" s="398"/>
      <c r="J1" s="311"/>
    </row>
    <row r="2" spans="1:10" s="23" customFormat="1" ht="14.1" customHeight="1" x14ac:dyDescent="0.2">
      <c r="A2" s="340" t="s">
        <v>233</v>
      </c>
      <c r="B2" s="340"/>
      <c r="C2" s="340"/>
      <c r="D2" s="340"/>
      <c r="E2" s="340"/>
      <c r="F2" s="340"/>
      <c r="G2" s="340"/>
      <c r="H2" s="340"/>
      <c r="I2" s="340"/>
      <c r="J2" s="306"/>
    </row>
    <row r="3" spans="1:10" ht="14.1" customHeight="1" x14ac:dyDescent="0.2">
      <c r="A3" s="341" t="s">
        <v>125</v>
      </c>
      <c r="B3" s="341"/>
      <c r="C3" s="341"/>
      <c r="D3" s="341"/>
      <c r="E3" s="341"/>
      <c r="F3" s="341"/>
      <c r="G3" s="341"/>
      <c r="H3" s="341"/>
      <c r="I3" s="341"/>
      <c r="J3" s="307"/>
    </row>
    <row r="4" spans="1:10" ht="14.1" customHeight="1" x14ac:dyDescent="0.2">
      <c r="A4" s="341" t="s">
        <v>237</v>
      </c>
      <c r="B4" s="341"/>
      <c r="C4" s="341"/>
      <c r="D4" s="341"/>
      <c r="E4" s="341"/>
      <c r="F4" s="341"/>
      <c r="G4" s="341"/>
      <c r="H4" s="341"/>
      <c r="I4" s="341"/>
      <c r="J4" s="307"/>
    </row>
    <row r="5" spans="1:10" s="23" customFormat="1" ht="9" customHeight="1" x14ac:dyDescent="0.2">
      <c r="A5" s="399"/>
      <c r="B5" s="399"/>
      <c r="C5" s="399"/>
      <c r="D5" s="399"/>
      <c r="E5" s="399"/>
      <c r="F5" s="399"/>
      <c r="G5" s="399"/>
      <c r="H5" s="399"/>
      <c r="I5" s="399"/>
      <c r="J5" s="309"/>
    </row>
    <row r="6" spans="1:10" s="23" customFormat="1" ht="72" x14ac:dyDescent="0.2">
      <c r="A6" s="136"/>
      <c r="B6" s="323" t="s">
        <v>75</v>
      </c>
      <c r="C6" s="323"/>
      <c r="D6" s="137" t="s">
        <v>48</v>
      </c>
      <c r="E6" s="137" t="s">
        <v>127</v>
      </c>
      <c r="F6" s="137" t="s">
        <v>128</v>
      </c>
      <c r="G6" s="137" t="s">
        <v>211</v>
      </c>
      <c r="H6" s="137" t="s">
        <v>129</v>
      </c>
      <c r="I6" s="138"/>
      <c r="J6" s="319"/>
    </row>
    <row r="7" spans="1:10" s="23" customFormat="1" ht="3" customHeight="1" x14ac:dyDescent="0.2">
      <c r="A7" s="139"/>
      <c r="B7" s="27"/>
      <c r="C7" s="27"/>
      <c r="D7" s="27"/>
      <c r="E7" s="27"/>
      <c r="F7" s="27"/>
      <c r="G7" s="27"/>
      <c r="H7" s="27"/>
      <c r="I7" s="140"/>
      <c r="J7" s="27"/>
    </row>
    <row r="8" spans="1:10" s="23" customFormat="1" ht="3" customHeight="1" x14ac:dyDescent="0.2">
      <c r="A8" s="34"/>
      <c r="B8" s="141"/>
      <c r="C8" s="292"/>
      <c r="D8" s="36"/>
      <c r="E8" s="429"/>
      <c r="F8" s="35"/>
      <c r="G8" s="24"/>
      <c r="H8" s="141"/>
      <c r="I8" s="142"/>
      <c r="J8" s="305"/>
    </row>
    <row r="9" spans="1:10" x14ac:dyDescent="0.2">
      <c r="A9" s="43"/>
      <c r="B9" s="394" t="s">
        <v>239</v>
      </c>
      <c r="C9" s="394"/>
      <c r="D9" s="220">
        <f>SUM(D10:D12)</f>
        <v>3326749594</v>
      </c>
      <c r="E9" s="425"/>
      <c r="F9" s="220"/>
      <c r="G9" s="220"/>
      <c r="H9" s="220">
        <f>SUM(D9:G9)</f>
        <v>3326749594</v>
      </c>
      <c r="I9" s="218"/>
      <c r="J9" s="318"/>
    </row>
    <row r="10" spans="1:10" x14ac:dyDescent="0.2">
      <c r="A10" s="34"/>
      <c r="B10" s="322" t="s">
        <v>212</v>
      </c>
      <c r="C10" s="322"/>
      <c r="D10" s="221">
        <f>+ESF!J42</f>
        <v>3240765380.8099999</v>
      </c>
      <c r="E10" s="426"/>
      <c r="F10" s="221"/>
      <c r="G10" s="221"/>
      <c r="H10" s="219">
        <f t="shared" ref="H10:H23" si="0">SUM(D10:G10)</f>
        <v>3240765380.8099999</v>
      </c>
      <c r="I10" s="218"/>
      <c r="J10" s="318"/>
    </row>
    <row r="11" spans="1:10" x14ac:dyDescent="0.2">
      <c r="A11" s="34"/>
      <c r="B11" s="322" t="s">
        <v>213</v>
      </c>
      <c r="C11" s="322"/>
      <c r="D11" s="221">
        <f>+ESF!J43</f>
        <v>85984213.189999998</v>
      </c>
      <c r="E11" s="426"/>
      <c r="F11" s="221"/>
      <c r="G11" s="221"/>
      <c r="H11" s="219">
        <f t="shared" si="0"/>
        <v>85984213.189999998</v>
      </c>
      <c r="I11" s="218"/>
      <c r="J11" s="318"/>
    </row>
    <row r="12" spans="1:10" x14ac:dyDescent="0.2">
      <c r="A12" s="34"/>
      <c r="B12" s="322" t="s">
        <v>214</v>
      </c>
      <c r="C12" s="322"/>
      <c r="D12" s="221">
        <f>+ESF!J44</f>
        <v>0</v>
      </c>
      <c r="E12" s="426"/>
      <c r="F12" s="221"/>
      <c r="G12" s="221"/>
      <c r="H12" s="219">
        <f t="shared" si="0"/>
        <v>0</v>
      </c>
      <c r="I12" s="218"/>
      <c r="J12" s="318"/>
    </row>
    <row r="13" spans="1:10" ht="6.75" customHeight="1" x14ac:dyDescent="0.2">
      <c r="A13" s="43"/>
      <c r="B13" s="295"/>
      <c r="C13" s="36"/>
      <c r="D13" s="219"/>
      <c r="E13" s="219"/>
      <c r="F13" s="219"/>
      <c r="G13" s="219"/>
      <c r="H13" s="219"/>
      <c r="I13" s="218"/>
      <c r="J13" s="318"/>
    </row>
    <row r="14" spans="1:10" x14ac:dyDescent="0.2">
      <c r="A14" s="43"/>
      <c r="B14" s="394" t="s">
        <v>240</v>
      </c>
      <c r="C14" s="394"/>
      <c r="D14" s="425"/>
      <c r="E14" s="220">
        <f>SUM(E15:E18)</f>
        <v>3183207237.8899999</v>
      </c>
      <c r="F14" s="220">
        <f>SUM(F15:F18)</f>
        <v>1541825387.8000031</v>
      </c>
      <c r="G14" s="220"/>
      <c r="H14" s="220">
        <f t="shared" si="0"/>
        <v>4725032625.6900024</v>
      </c>
      <c r="I14" s="218"/>
      <c r="J14" s="318"/>
    </row>
    <row r="15" spans="1:10" x14ac:dyDescent="0.2">
      <c r="A15" s="34"/>
      <c r="B15" s="322" t="s">
        <v>215</v>
      </c>
      <c r="C15" s="322"/>
      <c r="D15" s="426"/>
      <c r="E15" s="221"/>
      <c r="F15" s="221">
        <f>+ESF!J48</f>
        <v>1541825387.8000031</v>
      </c>
      <c r="G15" s="221"/>
      <c r="H15" s="219">
        <f t="shared" si="0"/>
        <v>1541825387.8000031</v>
      </c>
      <c r="I15" s="218"/>
      <c r="J15" s="318"/>
    </row>
    <row r="16" spans="1:10" x14ac:dyDescent="0.2">
      <c r="A16" s="34"/>
      <c r="B16" s="322" t="s">
        <v>216</v>
      </c>
      <c r="C16" s="322"/>
      <c r="D16" s="426"/>
      <c r="E16" s="221">
        <f>+ESF!J49</f>
        <v>3178910036.8899999</v>
      </c>
      <c r="F16" s="221"/>
      <c r="G16" s="221"/>
      <c r="H16" s="219">
        <f t="shared" si="0"/>
        <v>3178910036.8899999</v>
      </c>
      <c r="I16" s="218"/>
      <c r="J16" s="318"/>
    </row>
    <row r="17" spans="1:12" x14ac:dyDescent="0.2">
      <c r="A17" s="34"/>
      <c r="B17" s="322" t="s">
        <v>217</v>
      </c>
      <c r="C17" s="322"/>
      <c r="D17" s="426"/>
      <c r="E17" s="221">
        <f>+ESF!J50</f>
        <v>4297201</v>
      </c>
      <c r="F17" s="221"/>
      <c r="G17" s="221"/>
      <c r="H17" s="219">
        <f t="shared" si="0"/>
        <v>4297201</v>
      </c>
      <c r="I17" s="218"/>
      <c r="J17" s="318"/>
    </row>
    <row r="18" spans="1:12" x14ac:dyDescent="0.2">
      <c r="A18" s="34"/>
      <c r="B18" s="322" t="s">
        <v>218</v>
      </c>
      <c r="C18" s="322"/>
      <c r="D18" s="426"/>
      <c r="E18" s="221">
        <v>0</v>
      </c>
      <c r="F18" s="221"/>
      <c r="G18" s="221"/>
      <c r="H18" s="219">
        <f t="shared" si="0"/>
        <v>0</v>
      </c>
      <c r="I18" s="218"/>
      <c r="J18" s="318"/>
    </row>
    <row r="19" spans="1:12" x14ac:dyDescent="0.2">
      <c r="A19" s="34"/>
      <c r="B19" s="322" t="s">
        <v>219</v>
      </c>
      <c r="C19" s="322"/>
      <c r="D19" s="426"/>
      <c r="E19" s="221">
        <f>+ESF!J52</f>
        <v>0</v>
      </c>
      <c r="F19" s="221"/>
      <c r="G19" s="221"/>
      <c r="H19" s="219">
        <f t="shared" si="0"/>
        <v>0</v>
      </c>
      <c r="I19" s="218"/>
      <c r="J19" s="318"/>
    </row>
    <row r="20" spans="1:12" ht="7.5" customHeight="1" x14ac:dyDescent="0.2">
      <c r="A20" s="43"/>
      <c r="B20" s="295"/>
      <c r="C20" s="36"/>
      <c r="D20" s="427"/>
      <c r="E20" s="219"/>
      <c r="F20" s="219"/>
      <c r="G20" s="219"/>
      <c r="H20" s="219"/>
      <c r="I20" s="218"/>
      <c r="J20" s="318"/>
    </row>
    <row r="21" spans="1:12" ht="24" customHeight="1" x14ac:dyDescent="0.2">
      <c r="A21" s="43"/>
      <c r="B21" s="394" t="s">
        <v>241</v>
      </c>
      <c r="C21" s="394"/>
      <c r="D21" s="428"/>
      <c r="E21" s="284"/>
      <c r="F21" s="284"/>
      <c r="G21" s="284">
        <v>0</v>
      </c>
      <c r="H21" s="284">
        <f t="shared" si="0"/>
        <v>0</v>
      </c>
      <c r="I21" s="218"/>
      <c r="J21" s="318"/>
    </row>
    <row r="22" spans="1:12" ht="13.5" customHeight="1" x14ac:dyDescent="0.2">
      <c r="A22" s="43"/>
      <c r="B22" s="395" t="s">
        <v>220</v>
      </c>
      <c r="C22" s="395"/>
      <c r="D22" s="427"/>
      <c r="E22" s="219"/>
      <c r="F22" s="219"/>
      <c r="G22" s="219">
        <v>0</v>
      </c>
      <c r="H22" s="219">
        <f t="shared" si="0"/>
        <v>0</v>
      </c>
      <c r="I22" s="218"/>
      <c r="J22" s="318"/>
    </row>
    <row r="23" spans="1:12" ht="13.5" customHeight="1" x14ac:dyDescent="0.2">
      <c r="A23" s="43"/>
      <c r="B23" s="395" t="s">
        <v>221</v>
      </c>
      <c r="C23" s="395"/>
      <c r="D23" s="427"/>
      <c r="E23" s="219"/>
      <c r="F23" s="219"/>
      <c r="G23" s="219">
        <v>0</v>
      </c>
      <c r="H23" s="219">
        <f t="shared" si="0"/>
        <v>0</v>
      </c>
      <c r="I23" s="218"/>
      <c r="J23" s="318"/>
    </row>
    <row r="24" spans="1:12" ht="3.75" customHeight="1" x14ac:dyDescent="0.2">
      <c r="A24" s="43"/>
      <c r="B24" s="295"/>
      <c r="C24" s="36"/>
      <c r="D24" s="219"/>
      <c r="E24" s="219"/>
      <c r="F24" s="219"/>
      <c r="G24" s="219"/>
      <c r="H24" s="219"/>
      <c r="I24" s="218"/>
      <c r="J24" s="318"/>
    </row>
    <row r="25" spans="1:12" ht="15" x14ac:dyDescent="0.25">
      <c r="A25" s="43"/>
      <c r="B25" s="396" t="s">
        <v>242</v>
      </c>
      <c r="C25" s="396"/>
      <c r="D25" s="220">
        <f>+D9</f>
        <v>3326749594</v>
      </c>
      <c r="E25" s="220">
        <f>+E14</f>
        <v>3183207237.8899999</v>
      </c>
      <c r="F25" s="220">
        <f>+F14</f>
        <v>1541825387.8000031</v>
      </c>
      <c r="G25" s="220">
        <f>+G21</f>
        <v>0</v>
      </c>
      <c r="H25" s="220">
        <f>SUM(D25:G25)</f>
        <v>8051782219.6900024</v>
      </c>
      <c r="I25" s="218"/>
      <c r="J25" s="318"/>
      <c r="K25" s="320" t="str">
        <f>IF(H25=ESF!J59," ","ERROR")</f>
        <v xml:space="preserve"> </v>
      </c>
      <c r="L25" s="188"/>
    </row>
    <row r="26" spans="1:12" ht="6" customHeight="1" x14ac:dyDescent="0.2">
      <c r="A26" s="34"/>
      <c r="B26" s="36"/>
      <c r="C26" s="35"/>
      <c r="D26" s="219"/>
      <c r="E26" s="219"/>
      <c r="F26" s="219"/>
      <c r="G26" s="219"/>
      <c r="H26" s="219"/>
      <c r="I26" s="218"/>
      <c r="J26" s="318"/>
    </row>
    <row r="27" spans="1:12" x14ac:dyDescent="0.2">
      <c r="A27" s="43"/>
      <c r="B27" s="394" t="s">
        <v>243</v>
      </c>
      <c r="C27" s="394"/>
      <c r="D27" s="220">
        <f>SUM(D28:D30)</f>
        <v>82017814.390000254</v>
      </c>
      <c r="E27" s="220"/>
      <c r="F27" s="220"/>
      <c r="G27" s="220"/>
      <c r="H27" s="220">
        <f>SUM(D27:G27)</f>
        <v>82017814.390000254</v>
      </c>
      <c r="I27" s="218"/>
      <c r="J27" s="318"/>
    </row>
    <row r="28" spans="1:12" x14ac:dyDescent="0.2">
      <c r="A28" s="34"/>
      <c r="B28" s="322" t="s">
        <v>222</v>
      </c>
      <c r="C28" s="322"/>
      <c r="D28" s="221">
        <f>+ESF!I42-ESF!J42</f>
        <v>-52874256.759999752</v>
      </c>
      <c r="E28" s="221"/>
      <c r="F28" s="221"/>
      <c r="G28" s="221"/>
      <c r="H28" s="219">
        <f>SUM(D28:G28)</f>
        <v>-52874256.759999752</v>
      </c>
      <c r="I28" s="218"/>
      <c r="J28" s="318"/>
    </row>
    <row r="29" spans="1:12" x14ac:dyDescent="0.2">
      <c r="A29" s="34"/>
      <c r="B29" s="322" t="s">
        <v>213</v>
      </c>
      <c r="C29" s="322"/>
      <c r="D29" s="221">
        <f>+ESF!I43-ESF!J43</f>
        <v>134892071.15000001</v>
      </c>
      <c r="E29" s="221"/>
      <c r="F29" s="221"/>
      <c r="G29" s="221"/>
      <c r="H29" s="219">
        <f>SUM(D29:G29)</f>
        <v>134892071.15000001</v>
      </c>
      <c r="I29" s="218"/>
      <c r="J29" s="318"/>
    </row>
    <row r="30" spans="1:12" x14ac:dyDescent="0.2">
      <c r="A30" s="34"/>
      <c r="B30" s="322" t="s">
        <v>214</v>
      </c>
      <c r="C30" s="322"/>
      <c r="D30" s="221">
        <f>+ESF!I44-ESF!J44</f>
        <v>0</v>
      </c>
      <c r="E30" s="221"/>
      <c r="F30" s="221"/>
      <c r="G30" s="221"/>
      <c r="H30" s="219">
        <f>SUM(D30:G30)</f>
        <v>0</v>
      </c>
      <c r="I30" s="218"/>
      <c r="J30" s="318"/>
    </row>
    <row r="31" spans="1:12" ht="7.5" customHeight="1" x14ac:dyDescent="0.2">
      <c r="A31" s="43"/>
      <c r="B31" s="295"/>
      <c r="C31" s="36"/>
      <c r="D31" s="219"/>
      <c r="E31" s="219"/>
      <c r="F31" s="219"/>
      <c r="G31" s="219"/>
      <c r="H31" s="219"/>
      <c r="I31" s="218"/>
      <c r="J31" s="318"/>
      <c r="K31" s="188"/>
    </row>
    <row r="32" spans="1:12" x14ac:dyDescent="0.2">
      <c r="A32" s="43" t="s">
        <v>126</v>
      </c>
      <c r="B32" s="394" t="s">
        <v>244</v>
      </c>
      <c r="C32" s="394"/>
      <c r="D32" s="425"/>
      <c r="E32" s="220">
        <f>SUM(E33:E36)</f>
        <v>1512900847.7100005</v>
      </c>
      <c r="F32" s="220">
        <f>SUM(F33:F36)</f>
        <v>-90295261.360002607</v>
      </c>
      <c r="G32" s="220"/>
      <c r="H32" s="220">
        <f t="shared" ref="H32:H37" si="1">SUM(D32:G32)</f>
        <v>1422605586.349998</v>
      </c>
      <c r="I32" s="218"/>
      <c r="J32" s="318"/>
      <c r="K32" s="188"/>
    </row>
    <row r="33" spans="1:14" x14ac:dyDescent="0.2">
      <c r="A33" s="34"/>
      <c r="B33" s="322" t="s">
        <v>215</v>
      </c>
      <c r="C33" s="322"/>
      <c r="D33" s="426"/>
      <c r="E33" s="221"/>
      <c r="F33" s="221">
        <f>+ESF!I48</f>
        <v>1448676228.0400004</v>
      </c>
      <c r="G33" s="221"/>
      <c r="H33" s="219">
        <f t="shared" si="1"/>
        <v>1448676228.0400004</v>
      </c>
      <c r="I33" s="218"/>
      <c r="J33" s="318"/>
      <c r="K33" s="188"/>
    </row>
    <row r="34" spans="1:14" x14ac:dyDescent="0.2">
      <c r="A34" s="34"/>
      <c r="B34" s="322" t="s">
        <v>216</v>
      </c>
      <c r="C34" s="322"/>
      <c r="D34" s="426"/>
      <c r="E34" s="221">
        <f>+ESF!I49-ESF!J49</f>
        <v>1512900847.7100005</v>
      </c>
      <c r="F34" s="221">
        <f>-ESF!J48</f>
        <v>-1541825387.8000031</v>
      </c>
      <c r="G34" s="221"/>
      <c r="H34" s="219">
        <f t="shared" si="1"/>
        <v>-28924540.090002537</v>
      </c>
      <c r="I34" s="218"/>
      <c r="J34" s="318"/>
    </row>
    <row r="35" spans="1:14" x14ac:dyDescent="0.2">
      <c r="A35" s="34"/>
      <c r="B35" s="322" t="s">
        <v>217</v>
      </c>
      <c r="C35" s="322"/>
      <c r="D35" s="426"/>
      <c r="E35" s="221"/>
      <c r="F35" s="221">
        <f>+ESF!I50-ESF!J50</f>
        <v>2853898.4000000004</v>
      </c>
      <c r="G35" s="221"/>
      <c r="H35" s="219">
        <f t="shared" si="1"/>
        <v>2853898.4000000004</v>
      </c>
      <c r="I35" s="218"/>
      <c r="J35" s="318"/>
    </row>
    <row r="36" spans="1:14" x14ac:dyDescent="0.2">
      <c r="A36" s="34"/>
      <c r="B36" s="322" t="s">
        <v>218</v>
      </c>
      <c r="C36" s="322"/>
      <c r="D36" s="426"/>
      <c r="E36" s="221"/>
      <c r="F36" s="221">
        <f>+ESF!I51-ESF!J51</f>
        <v>0</v>
      </c>
      <c r="G36" s="221"/>
      <c r="H36" s="219">
        <f t="shared" si="1"/>
        <v>0</v>
      </c>
      <c r="I36" s="218"/>
      <c r="J36" s="318"/>
    </row>
    <row r="37" spans="1:14" x14ac:dyDescent="0.2">
      <c r="A37" s="34"/>
      <c r="B37" s="322" t="s">
        <v>219</v>
      </c>
      <c r="C37" s="322"/>
      <c r="D37" s="426"/>
      <c r="E37" s="221"/>
      <c r="F37" s="221">
        <f>+ESF!I52-ESF!J52</f>
        <v>0</v>
      </c>
      <c r="G37" s="221"/>
      <c r="H37" s="219">
        <f t="shared" si="1"/>
        <v>0</v>
      </c>
      <c r="I37" s="218"/>
      <c r="J37" s="318"/>
    </row>
    <row r="38" spans="1:14" ht="7.5" customHeight="1" x14ac:dyDescent="0.2">
      <c r="A38" s="34"/>
      <c r="B38" s="291"/>
      <c r="C38" s="291"/>
      <c r="D38" s="426"/>
      <c r="E38" s="221"/>
      <c r="F38" s="221"/>
      <c r="G38" s="221"/>
      <c r="H38" s="219"/>
      <c r="I38" s="218"/>
      <c r="J38" s="318"/>
    </row>
    <row r="39" spans="1:14" ht="24.75" customHeight="1" x14ac:dyDescent="0.2">
      <c r="A39" s="34"/>
      <c r="B39" s="325" t="s">
        <v>245</v>
      </c>
      <c r="C39" s="325"/>
      <c r="D39" s="428"/>
      <c r="E39" s="284"/>
      <c r="F39" s="284"/>
      <c r="G39" s="284">
        <v>0</v>
      </c>
      <c r="H39" s="284">
        <f>SUM(D39:G39)</f>
        <v>0</v>
      </c>
      <c r="I39" s="218"/>
      <c r="J39" s="318"/>
    </row>
    <row r="40" spans="1:14" x14ac:dyDescent="0.2">
      <c r="A40" s="34"/>
      <c r="B40" s="322" t="s">
        <v>220</v>
      </c>
      <c r="C40" s="322"/>
      <c r="D40" s="426"/>
      <c r="E40" s="221"/>
      <c r="F40" s="221"/>
      <c r="G40" s="221">
        <v>0</v>
      </c>
      <c r="H40" s="219">
        <f>SUM(D40:G40)</f>
        <v>0</v>
      </c>
      <c r="I40" s="218"/>
      <c r="J40" s="318"/>
    </row>
    <row r="41" spans="1:14" x14ac:dyDescent="0.2">
      <c r="A41" s="34"/>
      <c r="B41" s="322" t="s">
        <v>223</v>
      </c>
      <c r="C41" s="322"/>
      <c r="D41" s="426"/>
      <c r="E41" s="221"/>
      <c r="F41" s="221"/>
      <c r="G41" s="221">
        <v>0</v>
      </c>
      <c r="H41" s="219">
        <f>SUM(D41:G41)</f>
        <v>0</v>
      </c>
      <c r="I41" s="218"/>
      <c r="J41" s="318"/>
    </row>
    <row r="42" spans="1:14" ht="9.9499999999999993" customHeight="1" x14ac:dyDescent="0.2">
      <c r="A42" s="43"/>
      <c r="B42" s="295"/>
      <c r="C42" s="36"/>
      <c r="D42" s="219"/>
      <c r="E42" s="219"/>
      <c r="F42" s="219"/>
      <c r="G42" s="219"/>
      <c r="H42" s="219"/>
      <c r="I42" s="218"/>
      <c r="J42" s="318"/>
    </row>
    <row r="43" spans="1:14" ht="15" x14ac:dyDescent="0.25">
      <c r="A43" s="143"/>
      <c r="B43" s="400" t="s">
        <v>246</v>
      </c>
      <c r="C43" s="400"/>
      <c r="D43" s="222">
        <f>+D25+D27</f>
        <v>3408767408.3900003</v>
      </c>
      <c r="E43" s="222">
        <f>+E25+E32</f>
        <v>4696108085.6000004</v>
      </c>
      <c r="F43" s="222">
        <f>+F25+F32</f>
        <v>1451530126.4400005</v>
      </c>
      <c r="G43" s="222">
        <f>+G25+G39</f>
        <v>0</v>
      </c>
      <c r="H43" s="222">
        <f>SUM(D43:G43)</f>
        <v>9556405620.4300003</v>
      </c>
      <c r="I43" s="223"/>
      <c r="J43" s="318"/>
      <c r="K43" s="320" t="str">
        <f>IF(H43=ESF!I59," ","ERROR")</f>
        <v xml:space="preserve"> </v>
      </c>
      <c r="L43" s="188"/>
      <c r="N43" s="188"/>
    </row>
    <row r="44" spans="1:14" ht="6" customHeight="1" x14ac:dyDescent="0.2">
      <c r="A44" s="282"/>
      <c r="B44" s="282"/>
      <c r="C44" s="282"/>
      <c r="D44" s="282"/>
      <c r="E44" s="282"/>
      <c r="F44" s="282"/>
      <c r="G44" s="282"/>
      <c r="H44" s="282"/>
      <c r="I44" s="283"/>
      <c r="J44" s="305"/>
    </row>
    <row r="45" spans="1:14" ht="6" customHeight="1" x14ac:dyDescent="0.2">
      <c r="A45" s="53"/>
      <c r="B45" s="237"/>
      <c r="C45" s="237"/>
      <c r="D45" s="237"/>
      <c r="E45" s="237"/>
      <c r="F45" s="238"/>
      <c r="G45" s="238"/>
      <c r="H45" s="238"/>
      <c r="I45" s="292"/>
      <c r="J45" s="305"/>
    </row>
    <row r="46" spans="1:14" ht="15" customHeight="1" x14ac:dyDescent="0.2">
      <c r="A46" s="23"/>
      <c r="B46" s="338" t="s">
        <v>232</v>
      </c>
      <c r="C46" s="338"/>
      <c r="D46" s="338"/>
      <c r="E46" s="338"/>
      <c r="F46" s="338"/>
      <c r="G46" s="338"/>
      <c r="H46" s="338"/>
      <c r="I46" s="338"/>
      <c r="J46" s="308"/>
    </row>
    <row r="47" spans="1:14" ht="9.75" customHeight="1" x14ac:dyDescent="0.2">
      <c r="A47" s="23"/>
      <c r="B47" s="35"/>
      <c r="C47" s="53"/>
      <c r="D47" s="54"/>
      <c r="E47" s="54"/>
      <c r="F47" s="23"/>
      <c r="G47" s="55"/>
      <c r="H47" s="53"/>
      <c r="I47" s="54"/>
      <c r="J47" s="54"/>
    </row>
    <row r="48" spans="1:14" ht="50.1" customHeight="1" x14ac:dyDescent="0.2">
      <c r="A48" s="23"/>
      <c r="B48" s="35"/>
      <c r="C48" s="171"/>
      <c r="D48" s="171"/>
      <c r="E48" s="397"/>
      <c r="F48" s="397"/>
      <c r="G48" s="397"/>
      <c r="H48" s="61"/>
      <c r="I48" s="54"/>
      <c r="J48" s="54"/>
    </row>
    <row r="49" spans="1:10" ht="14.1" customHeight="1" x14ac:dyDescent="0.2">
      <c r="A49" s="23"/>
      <c r="B49" s="57"/>
      <c r="C49" s="294"/>
      <c r="D49" s="234"/>
      <c r="E49" s="392"/>
      <c r="F49" s="392"/>
      <c r="G49" s="392"/>
      <c r="H49" s="21"/>
      <c r="I49" s="36"/>
      <c r="J49" s="36"/>
    </row>
    <row r="50" spans="1:10" ht="14.1" customHeight="1" x14ac:dyDescent="0.2">
      <c r="A50" s="23"/>
      <c r="B50" s="59"/>
      <c r="C50" s="293"/>
      <c r="D50" s="235"/>
      <c r="E50" s="388"/>
      <c r="F50" s="388"/>
      <c r="G50" s="388"/>
      <c r="H50" s="22"/>
      <c r="I50" s="36"/>
      <c r="J50" s="36"/>
    </row>
    <row r="51" spans="1:10" x14ac:dyDescent="0.2">
      <c r="C51" s="237"/>
      <c r="D51" s="238"/>
      <c r="E51" s="238"/>
      <c r="F51" s="238"/>
      <c r="G51" s="238"/>
    </row>
  </sheetData>
  <sheetProtection formatCells="0" selectLockedCells="1"/>
  <mergeCells count="38">
    <mergeCell ref="E48:G48"/>
    <mergeCell ref="E49:G49"/>
    <mergeCell ref="E50:G50"/>
    <mergeCell ref="A2:I2"/>
    <mergeCell ref="A1:I1"/>
    <mergeCell ref="A3:I3"/>
    <mergeCell ref="A4:I4"/>
    <mergeCell ref="A5:I5"/>
    <mergeCell ref="B37:C37"/>
    <mergeCell ref="B39:C39"/>
    <mergeCell ref="B40:C40"/>
    <mergeCell ref="B41:C41"/>
    <mergeCell ref="B43:C43"/>
    <mergeCell ref="B46:I46"/>
    <mergeCell ref="B30:C30"/>
    <mergeCell ref="B32:C32"/>
    <mergeCell ref="B33:C33"/>
    <mergeCell ref="B34:C34"/>
    <mergeCell ref="B35:C35"/>
    <mergeCell ref="B36:C36"/>
    <mergeCell ref="B22:C22"/>
    <mergeCell ref="B23:C23"/>
    <mergeCell ref="B25:C25"/>
    <mergeCell ref="B27:C27"/>
    <mergeCell ref="B28:C28"/>
    <mergeCell ref="B29:C29"/>
    <mergeCell ref="B21:C21"/>
    <mergeCell ref="B6:C6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9:C19"/>
  </mergeCells>
  <printOptions verticalCentered="1"/>
  <pageMargins left="0.59055118110236227" right="0.39370078740157483" top="0.39370078740157483" bottom="0.59055118110236227" header="0" footer="0"/>
  <pageSetup scale="77" orientation="landscape" r:id="rId1"/>
  <ignoredErrors>
    <ignoredError sqref="D10:D12 E16:E17 F15 D28:D30 E34 F33:F37 E1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93"/>
  <sheetViews>
    <sheetView showWhiteSpace="0" zoomScaleNormal="100" workbookViewId="0">
      <selection activeCell="M8" sqref="M8"/>
    </sheetView>
  </sheetViews>
  <sheetFormatPr baseColWidth="10" defaultRowHeight="12" x14ac:dyDescent="0.2"/>
  <cols>
    <col min="1" max="1" width="1.28515625" style="61" customWidth="1"/>
    <col min="2" max="3" width="1.85546875" style="61" customWidth="1"/>
    <col min="4" max="4" width="3.42578125" style="61" customWidth="1"/>
    <col min="5" max="5" width="23.85546875" style="61" customWidth="1"/>
    <col min="6" max="6" width="21.42578125" style="61" customWidth="1"/>
    <col min="7" max="7" width="17.28515625" style="61" customWidth="1"/>
    <col min="8" max="9" width="18.7109375" style="198" customWidth="1"/>
    <col min="10" max="11" width="3" style="61" customWidth="1"/>
    <col min="12" max="12" width="11.42578125" style="16"/>
    <col min="13" max="13" width="30.140625" style="16" bestFit="1" customWidth="1"/>
    <col min="14" max="16384" width="11.42578125" style="16"/>
  </cols>
  <sheetData>
    <row r="1" spans="1:11" s="23" customFormat="1" ht="16.5" customHeight="1" x14ac:dyDescent="0.2">
      <c r="B1" s="62"/>
      <c r="C1" s="62"/>
      <c r="D1" s="334"/>
      <c r="E1" s="334"/>
      <c r="F1" s="334"/>
      <c r="G1" s="334"/>
      <c r="H1" s="334"/>
      <c r="I1" s="334"/>
      <c r="J1" s="334"/>
      <c r="K1" s="304"/>
    </row>
    <row r="2" spans="1:11" s="23" customFormat="1" ht="16.5" customHeight="1" x14ac:dyDescent="0.2">
      <c r="A2" s="409" t="s">
        <v>233</v>
      </c>
      <c r="B2" s="409"/>
      <c r="C2" s="409"/>
      <c r="D2" s="409"/>
      <c r="E2" s="409"/>
      <c r="F2" s="409"/>
      <c r="G2" s="409"/>
      <c r="H2" s="409"/>
      <c r="I2" s="409"/>
      <c r="J2" s="409"/>
      <c r="K2" s="313"/>
    </row>
    <row r="3" spans="1:11" ht="15" customHeight="1" x14ac:dyDescent="0.2">
      <c r="A3" s="410" t="s">
        <v>160</v>
      </c>
      <c r="B3" s="410"/>
      <c r="C3" s="410"/>
      <c r="D3" s="410"/>
      <c r="E3" s="410"/>
      <c r="F3" s="410"/>
      <c r="G3" s="410"/>
      <c r="H3" s="410"/>
      <c r="I3" s="410"/>
      <c r="J3" s="410"/>
      <c r="K3" s="314"/>
    </row>
    <row r="4" spans="1:11" ht="15" customHeight="1" x14ac:dyDescent="0.2">
      <c r="A4" s="410" t="s">
        <v>235</v>
      </c>
      <c r="B4" s="410"/>
      <c r="C4" s="410"/>
      <c r="D4" s="410"/>
      <c r="E4" s="410"/>
      <c r="F4" s="410"/>
      <c r="G4" s="410"/>
      <c r="H4" s="410"/>
      <c r="I4" s="410"/>
      <c r="J4" s="410"/>
      <c r="K4" s="314"/>
    </row>
    <row r="5" spans="1:11" s="23" customFormat="1" ht="10.5" customHeight="1" x14ac:dyDescent="0.2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303"/>
    </row>
    <row r="6" spans="1:11" s="23" customFormat="1" ht="31.5" customHeight="1" x14ac:dyDescent="0.2">
      <c r="A6" s="146"/>
      <c r="B6" s="406" t="s">
        <v>75</v>
      </c>
      <c r="C6" s="406"/>
      <c r="D6" s="406"/>
      <c r="E6" s="406"/>
      <c r="F6" s="406"/>
      <c r="G6" s="68"/>
      <c r="H6" s="200">
        <v>2019</v>
      </c>
      <c r="I6" s="200">
        <v>2018</v>
      </c>
      <c r="J6" s="225"/>
      <c r="K6" s="317"/>
    </row>
    <row r="7" spans="1:11" s="23" customFormat="1" ht="3" customHeight="1" x14ac:dyDescent="0.2">
      <c r="A7" s="70"/>
      <c r="B7" s="61"/>
      <c r="C7" s="61"/>
      <c r="D7" s="71"/>
      <c r="E7" s="71"/>
      <c r="F7" s="71"/>
      <c r="G7" s="71"/>
      <c r="H7" s="192"/>
      <c r="I7" s="192"/>
      <c r="J7" s="158"/>
      <c r="K7" s="61"/>
    </row>
    <row r="8" spans="1:11" s="23" customFormat="1" ht="4.5" customHeight="1" x14ac:dyDescent="0.2">
      <c r="A8" s="34"/>
      <c r="B8" s="24"/>
      <c r="C8" s="73"/>
      <c r="D8" s="73"/>
      <c r="E8" s="73"/>
      <c r="F8" s="73"/>
      <c r="G8" s="73"/>
      <c r="H8" s="192"/>
      <c r="I8" s="192"/>
      <c r="J8" s="89"/>
      <c r="K8" s="24"/>
    </row>
    <row r="9" spans="1:11" ht="17.25" customHeight="1" x14ac:dyDescent="0.2">
      <c r="A9" s="34"/>
      <c r="B9" s="407" t="s">
        <v>210</v>
      </c>
      <c r="C9" s="407"/>
      <c r="D9" s="407"/>
      <c r="E9" s="407"/>
      <c r="F9" s="407"/>
      <c r="G9" s="407"/>
      <c r="H9" s="192"/>
      <c r="I9" s="192"/>
      <c r="J9" s="89"/>
      <c r="K9" s="24"/>
    </row>
    <row r="10" spans="1:11" ht="7.5" customHeight="1" x14ac:dyDescent="0.2">
      <c r="A10" s="34"/>
      <c r="B10" s="24"/>
      <c r="C10" s="73"/>
      <c r="D10" s="24"/>
      <c r="E10" s="24"/>
      <c r="F10" s="73"/>
      <c r="G10" s="73"/>
      <c r="H10" s="192"/>
      <c r="I10" s="192"/>
      <c r="J10" s="89"/>
      <c r="K10" s="24"/>
    </row>
    <row r="11" spans="1:11" ht="17.25" customHeight="1" x14ac:dyDescent="0.2">
      <c r="A11" s="34"/>
      <c r="B11" s="24"/>
      <c r="C11" s="407" t="s">
        <v>66</v>
      </c>
      <c r="D11" s="407"/>
      <c r="E11" s="407"/>
      <c r="F11" s="407"/>
      <c r="G11" s="407"/>
      <c r="H11" s="193">
        <f>SUM(H12:H21)</f>
        <v>5690382219.1100006</v>
      </c>
      <c r="I11" s="193">
        <f>SUM(I12:I21)</f>
        <v>24304206539.52</v>
      </c>
      <c r="J11" s="89"/>
      <c r="K11" s="24"/>
    </row>
    <row r="12" spans="1:11" ht="15" customHeight="1" x14ac:dyDescent="0.2">
      <c r="A12" s="34"/>
      <c r="B12" s="24"/>
      <c r="C12" s="73"/>
      <c r="D12" s="405" t="s">
        <v>83</v>
      </c>
      <c r="E12" s="405"/>
      <c r="F12" s="405"/>
      <c r="G12" s="405"/>
      <c r="H12" s="194">
        <v>487562242.5</v>
      </c>
      <c r="I12" s="194">
        <f>1404457272.75+2057429</f>
        <v>1406514701.75</v>
      </c>
      <c r="J12" s="89"/>
      <c r="K12" s="24"/>
    </row>
    <row r="13" spans="1:11" ht="15" customHeight="1" x14ac:dyDescent="0.2">
      <c r="A13" s="34"/>
      <c r="B13" s="24"/>
      <c r="C13" s="73"/>
      <c r="D13" s="405" t="s">
        <v>181</v>
      </c>
      <c r="E13" s="405"/>
      <c r="F13" s="405"/>
      <c r="G13" s="405"/>
      <c r="H13" s="194">
        <v>0</v>
      </c>
      <c r="I13" s="194">
        <v>0</v>
      </c>
      <c r="J13" s="89"/>
      <c r="K13" s="24"/>
    </row>
    <row r="14" spans="1:11" ht="15" customHeight="1" x14ac:dyDescent="0.2">
      <c r="A14" s="34"/>
      <c r="B14" s="24"/>
      <c r="C14" s="148"/>
      <c r="D14" s="405" t="s">
        <v>162</v>
      </c>
      <c r="E14" s="405"/>
      <c r="F14" s="405"/>
      <c r="G14" s="405"/>
      <c r="H14" s="194">
        <v>0</v>
      </c>
      <c r="I14" s="194">
        <v>0</v>
      </c>
      <c r="J14" s="89"/>
      <c r="K14" s="24"/>
    </row>
    <row r="15" spans="1:11" ht="15" customHeight="1" x14ac:dyDescent="0.2">
      <c r="A15" s="34"/>
      <c r="B15" s="24"/>
      <c r="C15" s="148"/>
      <c r="D15" s="405" t="s">
        <v>89</v>
      </c>
      <c r="E15" s="405"/>
      <c r="F15" s="405"/>
      <c r="G15" s="405"/>
      <c r="H15" s="194">
        <v>133270119.58</v>
      </c>
      <c r="I15" s="194">
        <v>439841775.63999999</v>
      </c>
      <c r="J15" s="89"/>
      <c r="K15" s="24"/>
    </row>
    <row r="16" spans="1:11" ht="15" customHeight="1" x14ac:dyDescent="0.2">
      <c r="A16" s="34"/>
      <c r="B16" s="24"/>
      <c r="C16" s="148"/>
      <c r="D16" s="405" t="s">
        <v>231</v>
      </c>
      <c r="E16" s="405"/>
      <c r="F16" s="405"/>
      <c r="G16" s="405"/>
      <c r="H16" s="194">
        <v>32054387.32</v>
      </c>
      <c r="I16" s="194">
        <v>118189318.29000001</v>
      </c>
      <c r="J16" s="89"/>
      <c r="K16" s="24"/>
    </row>
    <row r="17" spans="1:11" ht="15" customHeight="1" x14ac:dyDescent="0.2">
      <c r="A17" s="34"/>
      <c r="B17" s="24"/>
      <c r="C17" s="148"/>
      <c r="D17" s="405" t="s">
        <v>226</v>
      </c>
      <c r="E17" s="405"/>
      <c r="F17" s="405"/>
      <c r="G17" s="405"/>
      <c r="H17" s="194">
        <v>34622352.219999999</v>
      </c>
      <c r="I17" s="194">
        <v>159666305.55000001</v>
      </c>
      <c r="J17" s="89"/>
      <c r="K17" s="24"/>
    </row>
    <row r="18" spans="1:11" ht="15" customHeight="1" x14ac:dyDescent="0.2">
      <c r="A18" s="34"/>
      <c r="B18" s="24"/>
      <c r="C18" s="148"/>
      <c r="D18" s="405" t="s">
        <v>227</v>
      </c>
      <c r="E18" s="405"/>
      <c r="F18" s="405"/>
      <c r="G18" s="405"/>
      <c r="H18" s="194">
        <v>0</v>
      </c>
      <c r="I18" s="194">
        <v>0</v>
      </c>
      <c r="J18" s="89"/>
      <c r="K18" s="24"/>
    </row>
    <row r="19" spans="1:11" ht="28.5" customHeight="1" x14ac:dyDescent="0.2">
      <c r="A19" s="34"/>
      <c r="B19" s="24"/>
      <c r="C19" s="148"/>
      <c r="D19" s="408" t="s">
        <v>229</v>
      </c>
      <c r="E19" s="408"/>
      <c r="F19" s="408"/>
      <c r="G19" s="408"/>
      <c r="H19" s="286">
        <v>5002419689.5200005</v>
      </c>
      <c r="I19" s="286">
        <v>22179994438.290001</v>
      </c>
      <c r="J19" s="89"/>
      <c r="K19" s="24"/>
    </row>
    <row r="20" spans="1:11" ht="15" customHeight="1" x14ac:dyDescent="0.2">
      <c r="A20" s="34"/>
      <c r="B20" s="24"/>
      <c r="C20" s="148"/>
      <c r="D20" s="405" t="s">
        <v>230</v>
      </c>
      <c r="E20" s="405"/>
      <c r="F20" s="405"/>
      <c r="G20" s="405"/>
      <c r="H20" s="194">
        <v>0</v>
      </c>
      <c r="I20" s="194">
        <v>0</v>
      </c>
      <c r="J20" s="89"/>
      <c r="K20" s="24"/>
    </row>
    <row r="21" spans="1:11" ht="15" customHeight="1" x14ac:dyDescent="0.2">
      <c r="A21" s="34"/>
      <c r="B21" s="24"/>
      <c r="C21" s="148"/>
      <c r="D21" s="405" t="s">
        <v>182</v>
      </c>
      <c r="E21" s="405"/>
      <c r="F21" s="405"/>
      <c r="G21" s="90"/>
      <c r="H21" s="194">
        <v>453427.97</v>
      </c>
      <c r="I21" s="194">
        <v>0</v>
      </c>
      <c r="J21" s="89"/>
      <c r="K21" s="24"/>
    </row>
    <row r="22" spans="1:11" ht="6.75" customHeight="1" x14ac:dyDescent="0.2">
      <c r="A22" s="34"/>
      <c r="B22" s="24"/>
      <c r="C22" s="73"/>
      <c r="D22" s="24"/>
      <c r="E22" s="24"/>
      <c r="F22" s="73"/>
      <c r="G22" s="73"/>
      <c r="H22" s="192"/>
      <c r="I22" s="192"/>
      <c r="J22" s="89"/>
      <c r="K22" s="24"/>
    </row>
    <row r="23" spans="1:11" ht="15" customHeight="1" x14ac:dyDescent="0.2">
      <c r="A23" s="34"/>
      <c r="B23" s="24"/>
      <c r="C23" s="407" t="s">
        <v>67</v>
      </c>
      <c r="D23" s="407"/>
      <c r="E23" s="407"/>
      <c r="F23" s="407"/>
      <c r="G23" s="407"/>
      <c r="H23" s="193">
        <f>SUM(H24:H39)</f>
        <v>4145707065.7299995</v>
      </c>
      <c r="I23" s="193">
        <f>SUM(I24:I39)</f>
        <v>22436960144.16</v>
      </c>
      <c r="J23" s="89"/>
      <c r="K23" s="24"/>
    </row>
    <row r="24" spans="1:11" ht="15" customHeight="1" x14ac:dyDescent="0.2">
      <c r="A24" s="34"/>
      <c r="B24" s="24"/>
      <c r="C24" s="149"/>
      <c r="D24" s="405" t="s">
        <v>165</v>
      </c>
      <c r="E24" s="405"/>
      <c r="F24" s="405"/>
      <c r="G24" s="405"/>
      <c r="H24" s="194">
        <v>1363387520</v>
      </c>
      <c r="I24" s="194">
        <v>6228346377.6700001</v>
      </c>
      <c r="J24" s="89"/>
      <c r="K24" s="24"/>
    </row>
    <row r="25" spans="1:11" ht="15" customHeight="1" x14ac:dyDescent="0.2">
      <c r="A25" s="34"/>
      <c r="B25" s="24"/>
      <c r="C25" s="149"/>
      <c r="D25" s="405" t="s">
        <v>86</v>
      </c>
      <c r="E25" s="405"/>
      <c r="F25" s="405"/>
      <c r="G25" s="405"/>
      <c r="H25" s="194">
        <v>94284588.579999998</v>
      </c>
      <c r="I25" s="194">
        <v>603888362.17999995</v>
      </c>
      <c r="J25" s="89"/>
      <c r="K25" s="24"/>
    </row>
    <row r="26" spans="1:11" ht="15" customHeight="1" x14ac:dyDescent="0.2">
      <c r="A26" s="34"/>
      <c r="B26" s="24"/>
      <c r="C26" s="149"/>
      <c r="D26" s="405" t="s">
        <v>88</v>
      </c>
      <c r="E26" s="405"/>
      <c r="F26" s="405"/>
      <c r="G26" s="405"/>
      <c r="H26" s="194">
        <v>261196211.02000001</v>
      </c>
      <c r="I26" s="194">
        <v>2172300690.6900001</v>
      </c>
      <c r="J26" s="89"/>
      <c r="K26" s="24"/>
    </row>
    <row r="27" spans="1:11" ht="15" customHeight="1" x14ac:dyDescent="0.2">
      <c r="A27" s="34"/>
      <c r="B27" s="24"/>
      <c r="C27" s="149"/>
      <c r="D27" s="405" t="s">
        <v>90</v>
      </c>
      <c r="E27" s="405"/>
      <c r="F27" s="405"/>
      <c r="G27" s="405"/>
      <c r="H27" s="194">
        <v>201746945.13999999</v>
      </c>
      <c r="I27" s="194">
        <v>917813546.35000002</v>
      </c>
      <c r="J27" s="89"/>
      <c r="K27" s="24"/>
    </row>
    <row r="28" spans="1:11" ht="15" customHeight="1" x14ac:dyDescent="0.2">
      <c r="A28" s="34"/>
      <c r="B28" s="24"/>
      <c r="C28" s="149"/>
      <c r="D28" s="405" t="s">
        <v>168</v>
      </c>
      <c r="E28" s="405"/>
      <c r="F28" s="405"/>
      <c r="G28" s="405"/>
      <c r="H28" s="194">
        <v>1089046406.99</v>
      </c>
      <c r="I28" s="194">
        <v>6765511218.6999998</v>
      </c>
      <c r="J28" s="89"/>
      <c r="K28" s="24"/>
    </row>
    <row r="29" spans="1:11" ht="15" customHeight="1" x14ac:dyDescent="0.2">
      <c r="A29" s="34"/>
      <c r="B29" s="24"/>
      <c r="C29" s="149"/>
      <c r="D29" s="405" t="s">
        <v>170</v>
      </c>
      <c r="E29" s="405"/>
      <c r="F29" s="405"/>
      <c r="G29" s="405"/>
      <c r="H29" s="194">
        <v>0</v>
      </c>
      <c r="I29" s="194">
        <v>0</v>
      </c>
      <c r="J29" s="89"/>
      <c r="K29" s="24"/>
    </row>
    <row r="30" spans="1:11" ht="15" customHeight="1" x14ac:dyDescent="0.2">
      <c r="A30" s="34"/>
      <c r="B30" s="24"/>
      <c r="C30" s="149"/>
      <c r="D30" s="405" t="s">
        <v>93</v>
      </c>
      <c r="E30" s="405"/>
      <c r="F30" s="405"/>
      <c r="G30" s="405"/>
      <c r="H30" s="194">
        <v>64380376.899999999</v>
      </c>
      <c r="I30" s="194">
        <v>536942616.14999998</v>
      </c>
      <c r="J30" s="89"/>
      <c r="K30" s="24"/>
    </row>
    <row r="31" spans="1:11" ht="15" customHeight="1" x14ac:dyDescent="0.2">
      <c r="A31" s="34"/>
      <c r="B31" s="24"/>
      <c r="C31" s="149"/>
      <c r="D31" s="405" t="s">
        <v>94</v>
      </c>
      <c r="E31" s="405"/>
      <c r="F31" s="405"/>
      <c r="G31" s="405"/>
      <c r="H31" s="194">
        <v>0</v>
      </c>
      <c r="I31" s="194">
        <v>0</v>
      </c>
      <c r="J31" s="89"/>
      <c r="K31" s="24"/>
    </row>
    <row r="32" spans="1:11" ht="15" customHeight="1" x14ac:dyDescent="0.2">
      <c r="A32" s="34"/>
      <c r="B32" s="24"/>
      <c r="C32" s="149"/>
      <c r="D32" s="405" t="s">
        <v>96</v>
      </c>
      <c r="E32" s="405"/>
      <c r="F32" s="405"/>
      <c r="G32" s="405"/>
      <c r="H32" s="194">
        <v>7001000</v>
      </c>
      <c r="I32" s="194">
        <v>140608816.55000001</v>
      </c>
      <c r="J32" s="89"/>
      <c r="K32" s="24"/>
    </row>
    <row r="33" spans="1:11" ht="15" customHeight="1" x14ac:dyDescent="0.2">
      <c r="A33" s="34"/>
      <c r="B33" s="24"/>
      <c r="C33" s="149"/>
      <c r="D33" s="405" t="s">
        <v>97</v>
      </c>
      <c r="E33" s="405"/>
      <c r="F33" s="405"/>
      <c r="G33" s="405"/>
      <c r="H33" s="194">
        <v>0</v>
      </c>
      <c r="I33" s="194">
        <v>0</v>
      </c>
      <c r="J33" s="89"/>
      <c r="K33" s="24"/>
    </row>
    <row r="34" spans="1:11" ht="15" customHeight="1" x14ac:dyDescent="0.2">
      <c r="A34" s="34"/>
      <c r="B34" s="24"/>
      <c r="C34" s="149"/>
      <c r="D34" s="405" t="s">
        <v>98</v>
      </c>
      <c r="E34" s="405"/>
      <c r="F34" s="405"/>
      <c r="G34" s="405"/>
      <c r="H34" s="194">
        <v>0</v>
      </c>
      <c r="I34" s="194">
        <v>0</v>
      </c>
      <c r="J34" s="89"/>
      <c r="K34" s="24"/>
    </row>
    <row r="35" spans="1:11" ht="15" customHeight="1" x14ac:dyDescent="0.2">
      <c r="A35" s="34"/>
      <c r="B35" s="24"/>
      <c r="C35" s="149"/>
      <c r="D35" s="405" t="s">
        <v>100</v>
      </c>
      <c r="E35" s="405"/>
      <c r="F35" s="405"/>
      <c r="G35" s="405"/>
      <c r="H35" s="194">
        <v>0</v>
      </c>
      <c r="I35" s="194">
        <v>0</v>
      </c>
      <c r="J35" s="89"/>
      <c r="K35" s="24"/>
    </row>
    <row r="36" spans="1:11" ht="15" customHeight="1" x14ac:dyDescent="0.2">
      <c r="A36" s="34"/>
      <c r="B36" s="24"/>
      <c r="C36" s="149"/>
      <c r="D36" s="405" t="s">
        <v>172</v>
      </c>
      <c r="E36" s="405"/>
      <c r="F36" s="405"/>
      <c r="G36" s="405"/>
      <c r="H36" s="194">
        <v>510868151.35000002</v>
      </c>
      <c r="I36" s="194">
        <v>2677378324.3400002</v>
      </c>
      <c r="J36" s="89"/>
      <c r="K36" s="24"/>
    </row>
    <row r="37" spans="1:11" ht="15" customHeight="1" x14ac:dyDescent="0.2">
      <c r="A37" s="34"/>
      <c r="B37" s="24"/>
      <c r="C37" s="149"/>
      <c r="D37" s="405" t="s">
        <v>130</v>
      </c>
      <c r="E37" s="405"/>
      <c r="F37" s="405"/>
      <c r="G37" s="405"/>
      <c r="H37" s="194">
        <v>408819427</v>
      </c>
      <c r="I37" s="194">
        <v>1303815439</v>
      </c>
      <c r="J37" s="89"/>
      <c r="K37" s="24"/>
    </row>
    <row r="38" spans="1:11" ht="15" customHeight="1" x14ac:dyDescent="0.2">
      <c r="A38" s="34"/>
      <c r="B38" s="24"/>
      <c r="C38" s="149"/>
      <c r="D38" s="405" t="s">
        <v>107</v>
      </c>
      <c r="E38" s="405"/>
      <c r="F38" s="405"/>
      <c r="G38" s="405"/>
      <c r="H38" s="194">
        <v>144976438.75</v>
      </c>
      <c r="I38" s="194">
        <v>1090354752.53</v>
      </c>
      <c r="J38" s="89"/>
      <c r="K38" s="24"/>
    </row>
    <row r="39" spans="1:11" ht="15" customHeight="1" x14ac:dyDescent="0.2">
      <c r="A39" s="34"/>
      <c r="B39" s="24"/>
      <c r="C39" s="149"/>
      <c r="D39" s="405" t="s">
        <v>183</v>
      </c>
      <c r="E39" s="405"/>
      <c r="F39" s="405"/>
      <c r="G39" s="405"/>
      <c r="H39" s="194">
        <v>0</v>
      </c>
      <c r="I39" s="194">
        <v>0</v>
      </c>
      <c r="J39" s="89"/>
      <c r="K39" s="24"/>
    </row>
    <row r="40" spans="1:11" ht="5.25" customHeight="1" x14ac:dyDescent="0.2">
      <c r="A40" s="34"/>
      <c r="B40" s="24"/>
      <c r="C40" s="73"/>
      <c r="D40" s="24"/>
      <c r="E40" s="24"/>
      <c r="F40" s="73"/>
      <c r="G40" s="73"/>
      <c r="H40" s="192"/>
      <c r="I40" s="192"/>
      <c r="J40" s="89"/>
      <c r="K40" s="24"/>
    </row>
    <row r="41" spans="1:11" s="153" customFormat="1" ht="12" customHeight="1" x14ac:dyDescent="0.2">
      <c r="A41" s="150"/>
      <c r="B41" s="402" t="s">
        <v>174</v>
      </c>
      <c r="C41" s="402"/>
      <c r="D41" s="402"/>
      <c r="E41" s="402"/>
      <c r="F41" s="402"/>
      <c r="G41" s="402"/>
      <c r="H41" s="195">
        <f>H11-H23</f>
        <v>1544675153.3800011</v>
      </c>
      <c r="I41" s="195">
        <f>I11-I23</f>
        <v>1867246395.3600006</v>
      </c>
      <c r="J41" s="226"/>
      <c r="K41" s="312"/>
    </row>
    <row r="42" spans="1:11" s="153" customFormat="1" ht="6" customHeight="1" x14ac:dyDescent="0.2">
      <c r="A42" s="150"/>
      <c r="B42" s="151"/>
      <c r="C42" s="149"/>
      <c r="D42" s="149"/>
      <c r="E42" s="155"/>
      <c r="F42" s="149"/>
      <c r="G42" s="149"/>
      <c r="H42" s="195"/>
      <c r="I42" s="195"/>
      <c r="J42" s="226"/>
      <c r="K42" s="312"/>
    </row>
    <row r="43" spans="1:11" s="153" customFormat="1" x14ac:dyDescent="0.2">
      <c r="A43" s="150"/>
      <c r="B43" s="394" t="s">
        <v>161</v>
      </c>
      <c r="C43" s="394"/>
      <c r="D43" s="394"/>
      <c r="E43" s="394"/>
      <c r="F43" s="394"/>
      <c r="G43" s="394"/>
      <c r="H43" s="192"/>
      <c r="I43" s="192"/>
      <c r="J43" s="33"/>
      <c r="K43" s="23"/>
    </row>
    <row r="44" spans="1:11" s="153" customFormat="1" x14ac:dyDescent="0.2">
      <c r="A44" s="150"/>
      <c r="B44" s="151"/>
      <c r="C44" s="24"/>
      <c r="D44" s="73"/>
      <c r="E44" s="73"/>
      <c r="F44" s="73"/>
      <c r="G44" s="73"/>
      <c r="H44" s="192"/>
      <c r="I44" s="192"/>
      <c r="J44" s="33"/>
      <c r="K44" s="23"/>
    </row>
    <row r="45" spans="1:11" s="153" customFormat="1" x14ac:dyDescent="0.2">
      <c r="A45" s="150"/>
      <c r="B45" s="151"/>
      <c r="C45" s="371" t="s">
        <v>66</v>
      </c>
      <c r="D45" s="371"/>
      <c r="E45" s="371"/>
      <c r="F45" s="371"/>
      <c r="G45" s="371"/>
      <c r="H45" s="193">
        <f>SUM(H46:H48)</f>
        <v>24775185.969999999</v>
      </c>
      <c r="I45" s="193">
        <f>SUM(I46:I48)</f>
        <v>425323383.07999998</v>
      </c>
      <c r="J45" s="33"/>
      <c r="K45" s="23"/>
    </row>
    <row r="46" spans="1:11" s="153" customFormat="1" x14ac:dyDescent="0.2">
      <c r="A46" s="150"/>
      <c r="B46" s="151"/>
      <c r="C46" s="24"/>
      <c r="D46" s="403" t="s">
        <v>32</v>
      </c>
      <c r="E46" s="403"/>
      <c r="F46" s="403"/>
      <c r="G46" s="403"/>
      <c r="H46" s="194">
        <v>24775185.969999999</v>
      </c>
      <c r="I46" s="194">
        <v>415852933.01999998</v>
      </c>
      <c r="J46" s="33"/>
      <c r="K46" s="23"/>
    </row>
    <row r="47" spans="1:11" s="153" customFormat="1" x14ac:dyDescent="0.2">
      <c r="A47" s="150"/>
      <c r="B47" s="151"/>
      <c r="C47" s="24"/>
      <c r="D47" s="403" t="s">
        <v>34</v>
      </c>
      <c r="E47" s="403"/>
      <c r="F47" s="403"/>
      <c r="G47" s="403"/>
      <c r="H47" s="194">
        <v>0</v>
      </c>
      <c r="I47" s="194">
        <v>7462846.7599999998</v>
      </c>
      <c r="J47" s="33"/>
      <c r="K47" s="23"/>
    </row>
    <row r="48" spans="1:11" s="153" customFormat="1" x14ac:dyDescent="0.2">
      <c r="A48" s="150"/>
      <c r="B48" s="151"/>
      <c r="C48" s="24"/>
      <c r="D48" s="401" t="s">
        <v>184</v>
      </c>
      <c r="E48" s="401"/>
      <c r="F48" s="401"/>
      <c r="G48" s="401"/>
      <c r="H48" s="194">
        <v>0</v>
      </c>
      <c r="I48" s="194">
        <v>2007603.3</v>
      </c>
      <c r="J48" s="33"/>
      <c r="K48" s="23"/>
    </row>
    <row r="49" spans="1:11" s="153" customFormat="1" x14ac:dyDescent="0.2">
      <c r="A49" s="150"/>
      <c r="B49" s="151"/>
      <c r="C49" s="24"/>
      <c r="D49" s="147"/>
      <c r="E49" s="16"/>
      <c r="F49" s="16"/>
      <c r="G49" s="16"/>
      <c r="H49" s="188"/>
      <c r="I49" s="188"/>
      <c r="J49" s="33"/>
      <c r="K49" s="23"/>
    </row>
    <row r="50" spans="1:11" s="153" customFormat="1" x14ac:dyDescent="0.2">
      <c r="A50" s="150"/>
      <c r="B50" s="151"/>
      <c r="C50" s="371" t="s">
        <v>67</v>
      </c>
      <c r="D50" s="371"/>
      <c r="E50" s="371"/>
      <c r="F50" s="371"/>
      <c r="G50" s="371"/>
      <c r="H50" s="193">
        <f>SUM(H51:H53)</f>
        <v>314949840.92000002</v>
      </c>
      <c r="I50" s="193">
        <f>SUM(I51:I53)</f>
        <v>2777545663.02</v>
      </c>
      <c r="J50" s="33"/>
      <c r="K50" s="23"/>
    </row>
    <row r="51" spans="1:11" s="153" customFormat="1" x14ac:dyDescent="0.2">
      <c r="A51" s="150"/>
      <c r="B51" s="151"/>
      <c r="C51" s="24"/>
      <c r="D51" s="401" t="s">
        <v>32</v>
      </c>
      <c r="E51" s="401"/>
      <c r="F51" s="401"/>
      <c r="G51" s="401"/>
      <c r="H51" s="194">
        <v>308528514.61000001</v>
      </c>
      <c r="I51" s="194">
        <v>2665838297.0599999</v>
      </c>
      <c r="J51" s="33"/>
      <c r="K51" s="23"/>
    </row>
    <row r="52" spans="1:11" s="153" customFormat="1" x14ac:dyDescent="0.2">
      <c r="A52" s="150"/>
      <c r="B52" s="151"/>
      <c r="C52" s="24"/>
      <c r="D52" s="401" t="s">
        <v>34</v>
      </c>
      <c r="E52" s="401"/>
      <c r="F52" s="401"/>
      <c r="G52" s="401"/>
      <c r="H52" s="194">
        <v>6421326.3099999996</v>
      </c>
      <c r="I52" s="194">
        <v>93354929.609999999</v>
      </c>
      <c r="J52" s="33"/>
      <c r="K52" s="23"/>
    </row>
    <row r="53" spans="1:11" s="153" customFormat="1" x14ac:dyDescent="0.2">
      <c r="A53" s="150"/>
      <c r="B53" s="151"/>
      <c r="C53" s="24"/>
      <c r="D53" s="401" t="s">
        <v>185</v>
      </c>
      <c r="E53" s="401"/>
      <c r="F53" s="401"/>
      <c r="G53" s="401"/>
      <c r="H53" s="194">
        <v>0</v>
      </c>
      <c r="I53" s="194">
        <v>18352436.350000001</v>
      </c>
      <c r="J53" s="33"/>
      <c r="K53" s="23"/>
    </row>
    <row r="54" spans="1:11" s="153" customFormat="1" x14ac:dyDescent="0.2">
      <c r="A54" s="150"/>
      <c r="B54" s="402" t="s">
        <v>163</v>
      </c>
      <c r="C54" s="402"/>
      <c r="D54" s="402"/>
      <c r="E54" s="402"/>
      <c r="F54" s="402"/>
      <c r="G54" s="402"/>
      <c r="H54" s="193">
        <f>H45-H50</f>
        <v>-290174654.95000005</v>
      </c>
      <c r="I54" s="193">
        <f>I45-I50</f>
        <v>-2352222279.9400001</v>
      </c>
      <c r="J54" s="33"/>
      <c r="K54" s="23"/>
    </row>
    <row r="55" spans="1:11" s="153" customFormat="1" ht="6.75" customHeight="1" x14ac:dyDescent="0.2">
      <c r="A55" s="150"/>
      <c r="B55" s="151"/>
      <c r="C55" s="24"/>
      <c r="D55" s="16"/>
      <c r="E55" s="16"/>
      <c r="F55" s="16"/>
      <c r="G55" s="16"/>
      <c r="H55" s="188"/>
      <c r="I55" s="188"/>
      <c r="J55" s="33"/>
      <c r="K55" s="23"/>
    </row>
    <row r="56" spans="1:11" s="153" customFormat="1" ht="5.25" customHeight="1" x14ac:dyDescent="0.2">
      <c r="A56" s="150"/>
      <c r="B56" s="151"/>
      <c r="C56" s="23"/>
      <c r="D56" s="16"/>
      <c r="E56" s="16"/>
      <c r="F56" s="16"/>
      <c r="G56" s="16"/>
      <c r="H56" s="188"/>
      <c r="I56" s="188"/>
      <c r="J56" s="33"/>
      <c r="K56" s="23"/>
    </row>
    <row r="57" spans="1:11" s="153" customFormat="1" x14ac:dyDescent="0.2">
      <c r="A57" s="150"/>
      <c r="B57" s="394" t="s">
        <v>164</v>
      </c>
      <c r="C57" s="394"/>
      <c r="D57" s="394"/>
      <c r="E57" s="394"/>
      <c r="F57" s="394"/>
      <c r="G57" s="394"/>
      <c r="H57" s="173"/>
      <c r="I57" s="173"/>
      <c r="J57" s="33"/>
      <c r="K57" s="23"/>
    </row>
    <row r="58" spans="1:11" s="153" customFormat="1" ht="6.75" customHeight="1" x14ac:dyDescent="0.2">
      <c r="A58" s="150"/>
      <c r="B58" s="151"/>
      <c r="C58" s="24"/>
      <c r="D58" s="73"/>
      <c r="E58" s="24"/>
      <c r="F58" s="90"/>
      <c r="G58" s="90"/>
      <c r="H58" s="192"/>
      <c r="I58" s="192"/>
      <c r="J58" s="33"/>
      <c r="K58" s="23"/>
    </row>
    <row r="59" spans="1:11" s="153" customFormat="1" x14ac:dyDescent="0.2">
      <c r="A59" s="150"/>
      <c r="B59" s="151"/>
      <c r="C59" s="371" t="s">
        <v>66</v>
      </c>
      <c r="D59" s="371"/>
      <c r="E59" s="371"/>
      <c r="F59" s="371"/>
      <c r="G59" s="371"/>
      <c r="H59" s="193">
        <f>H60+H63</f>
        <v>13316513556.16</v>
      </c>
      <c r="I59" s="193">
        <f>I60+I63</f>
        <v>67597669429.25</v>
      </c>
      <c r="J59" s="33"/>
      <c r="K59" s="23"/>
    </row>
    <row r="60" spans="1:11" s="153" customFormat="1" x14ac:dyDescent="0.2">
      <c r="A60" s="150"/>
      <c r="B60" s="151"/>
      <c r="C60" s="23"/>
      <c r="D60" s="401" t="s">
        <v>166</v>
      </c>
      <c r="E60" s="401"/>
      <c r="F60" s="401"/>
      <c r="G60" s="401"/>
      <c r="H60" s="194">
        <f>SUM(H61:H62)</f>
        <v>-7639867.2400000002</v>
      </c>
      <c r="I60" s="194">
        <f>SUM(I61:I62)</f>
        <v>1340988622.49</v>
      </c>
      <c r="J60" s="33"/>
      <c r="K60" s="23"/>
    </row>
    <row r="61" spans="1:11" s="153" customFormat="1" x14ac:dyDescent="0.2">
      <c r="A61" s="150"/>
      <c r="B61" s="151"/>
      <c r="C61" s="24"/>
      <c r="D61" s="290" t="s">
        <v>167</v>
      </c>
      <c r="E61" s="290"/>
      <c r="F61" s="290"/>
      <c r="H61" s="194">
        <v>-7639867.2400000002</v>
      </c>
      <c r="I61" s="194">
        <v>1340988622.49</v>
      </c>
      <c r="J61" s="33"/>
      <c r="K61" s="23"/>
    </row>
    <row r="62" spans="1:11" s="153" customFormat="1" x14ac:dyDescent="0.2">
      <c r="A62" s="150"/>
      <c r="B62" s="151"/>
      <c r="C62" s="24"/>
      <c r="D62" s="290" t="s">
        <v>169</v>
      </c>
      <c r="E62" s="290"/>
      <c r="F62" s="290"/>
      <c r="H62" s="194">
        <v>0</v>
      </c>
      <c r="I62" s="194">
        <v>0</v>
      </c>
      <c r="J62" s="33"/>
      <c r="K62" s="23"/>
    </row>
    <row r="63" spans="1:11" s="153" customFormat="1" x14ac:dyDescent="0.2">
      <c r="A63" s="150"/>
      <c r="B63" s="151"/>
      <c r="C63" s="24"/>
      <c r="D63" s="401" t="s">
        <v>186</v>
      </c>
      <c r="E63" s="401"/>
      <c r="F63" s="401"/>
      <c r="G63" s="401"/>
      <c r="H63" s="194">
        <v>13324153423.4</v>
      </c>
      <c r="I63" s="194">
        <v>66256680806.760002</v>
      </c>
      <c r="J63" s="33"/>
      <c r="K63" s="23"/>
    </row>
    <row r="64" spans="1:11" s="153" customFormat="1" x14ac:dyDescent="0.2">
      <c r="A64" s="150"/>
      <c r="B64" s="151"/>
      <c r="C64" s="24"/>
      <c r="D64" s="147"/>
      <c r="E64" s="16"/>
      <c r="F64" s="16"/>
      <c r="G64" s="16"/>
      <c r="H64" s="188"/>
      <c r="I64" s="188"/>
      <c r="J64" s="33"/>
      <c r="K64" s="23"/>
    </row>
    <row r="65" spans="1:13" s="153" customFormat="1" x14ac:dyDescent="0.2">
      <c r="A65" s="150"/>
      <c r="B65" s="151"/>
      <c r="C65" s="371" t="s">
        <v>67</v>
      </c>
      <c r="D65" s="371"/>
      <c r="E65" s="371"/>
      <c r="F65" s="371"/>
      <c r="G65" s="371"/>
      <c r="H65" s="193">
        <f>H66+H69</f>
        <v>13558307750.719999</v>
      </c>
      <c r="I65" s="193">
        <f>I66+I69</f>
        <v>66636676266.980003</v>
      </c>
      <c r="J65" s="33"/>
      <c r="K65" s="23"/>
    </row>
    <row r="66" spans="1:13" s="153" customFormat="1" x14ac:dyDescent="0.2">
      <c r="A66" s="150"/>
      <c r="B66" s="151"/>
      <c r="C66" s="24"/>
      <c r="D66" s="401" t="s">
        <v>171</v>
      </c>
      <c r="E66" s="401"/>
      <c r="F66" s="401"/>
      <c r="G66" s="401"/>
      <c r="H66" s="194">
        <f>SUM(H67:H68)</f>
        <v>63539220.880000003</v>
      </c>
      <c r="I66" s="194">
        <f>SUM(I67:I68)</f>
        <v>186072465.80000001</v>
      </c>
      <c r="J66" s="33"/>
      <c r="K66" s="23"/>
    </row>
    <row r="67" spans="1:13" s="153" customFormat="1" x14ac:dyDescent="0.2">
      <c r="A67" s="150"/>
      <c r="B67" s="151"/>
      <c r="C67" s="24"/>
      <c r="D67" s="290" t="s">
        <v>167</v>
      </c>
      <c r="E67" s="290"/>
      <c r="F67" s="290"/>
      <c r="H67" s="194">
        <v>63539220.880000003</v>
      </c>
      <c r="I67" s="194">
        <v>186072465.80000001</v>
      </c>
      <c r="J67" s="33"/>
      <c r="K67" s="23"/>
    </row>
    <row r="68" spans="1:13" s="153" customFormat="1" x14ac:dyDescent="0.2">
      <c r="A68" s="150"/>
      <c r="B68" s="151"/>
      <c r="C68" s="23"/>
      <c r="D68" s="290" t="s">
        <v>169</v>
      </c>
      <c r="E68" s="290"/>
      <c r="F68" s="290"/>
      <c r="H68" s="194">
        <v>0</v>
      </c>
      <c r="I68" s="194">
        <v>0</v>
      </c>
      <c r="J68" s="33"/>
      <c r="K68" s="23"/>
    </row>
    <row r="69" spans="1:13" s="153" customFormat="1" x14ac:dyDescent="0.2">
      <c r="A69" s="150"/>
      <c r="B69" s="151"/>
      <c r="C69" s="24"/>
      <c r="D69" s="401" t="s">
        <v>187</v>
      </c>
      <c r="E69" s="401"/>
      <c r="F69" s="401"/>
      <c r="G69" s="401"/>
      <c r="H69" s="194">
        <v>13494768529.84</v>
      </c>
      <c r="I69" s="194">
        <v>66450603801.18</v>
      </c>
      <c r="J69" s="33"/>
      <c r="K69" s="23"/>
    </row>
    <row r="70" spans="1:13" s="153" customFormat="1" x14ac:dyDescent="0.2">
      <c r="A70" s="150"/>
      <c r="B70" s="151"/>
      <c r="C70" s="24"/>
      <c r="D70" s="147"/>
      <c r="E70" s="16"/>
      <c r="F70" s="16"/>
      <c r="G70" s="16"/>
      <c r="H70" s="188"/>
      <c r="I70" s="188"/>
      <c r="J70" s="33"/>
      <c r="K70" s="23"/>
    </row>
    <row r="71" spans="1:13" s="153" customFormat="1" x14ac:dyDescent="0.2">
      <c r="A71" s="150"/>
      <c r="B71" s="402" t="s">
        <v>173</v>
      </c>
      <c r="C71" s="402"/>
      <c r="D71" s="402"/>
      <c r="E71" s="402"/>
      <c r="F71" s="402"/>
      <c r="G71" s="402"/>
      <c r="H71" s="193">
        <f>H59-H65</f>
        <v>-241794194.55999947</v>
      </c>
      <c r="I71" s="193">
        <f>I59-I65</f>
        <v>960993162.26999664</v>
      </c>
      <c r="J71" s="33"/>
      <c r="K71" s="23"/>
    </row>
    <row r="72" spans="1:13" s="153" customFormat="1" x14ac:dyDescent="0.2">
      <c r="A72" s="150"/>
      <c r="B72" s="151"/>
      <c r="C72" s="24"/>
      <c r="D72" s="16"/>
      <c r="E72" s="16"/>
      <c r="F72" s="16"/>
      <c r="G72" s="16"/>
      <c r="H72" s="188"/>
      <c r="I72" s="188"/>
      <c r="J72" s="33"/>
      <c r="K72" s="23"/>
    </row>
    <row r="73" spans="1:13" s="153" customFormat="1" ht="0.75" customHeight="1" x14ac:dyDescent="0.2">
      <c r="A73" s="150"/>
      <c r="B73" s="151"/>
      <c r="C73" s="24"/>
      <c r="D73" s="16"/>
      <c r="E73" s="16"/>
      <c r="F73" s="16"/>
      <c r="G73" s="16"/>
      <c r="H73" s="188"/>
      <c r="I73" s="188"/>
      <c r="J73" s="33"/>
      <c r="K73" s="23"/>
    </row>
    <row r="74" spans="1:13" s="153" customFormat="1" x14ac:dyDescent="0.2">
      <c r="A74" s="150"/>
      <c r="B74" s="402" t="s">
        <v>175</v>
      </c>
      <c r="C74" s="402"/>
      <c r="D74" s="402"/>
      <c r="E74" s="402"/>
      <c r="F74" s="402"/>
      <c r="G74" s="402"/>
      <c r="H74" s="195">
        <f>H41+H54+H71</f>
        <v>1012706303.8700016</v>
      </c>
      <c r="I74" s="195">
        <f>I41+I54+I71</f>
        <v>476017277.6899972</v>
      </c>
      <c r="J74" s="33"/>
      <c r="K74" s="23"/>
    </row>
    <row r="75" spans="1:13" s="153" customFormat="1" ht="10.5" customHeight="1" x14ac:dyDescent="0.2">
      <c r="A75" s="150"/>
      <c r="B75" s="151"/>
      <c r="C75" s="16"/>
      <c r="D75" s="16"/>
      <c r="E75" s="16"/>
      <c r="F75" s="16"/>
      <c r="G75" s="16"/>
      <c r="H75" s="188"/>
      <c r="I75" s="188"/>
      <c r="J75" s="33"/>
      <c r="K75" s="23"/>
      <c r="M75" s="227"/>
    </row>
    <row r="76" spans="1:13" s="153" customFormat="1" hidden="1" x14ac:dyDescent="0.2">
      <c r="A76" s="150"/>
      <c r="B76" s="151"/>
      <c r="C76" s="16"/>
      <c r="D76" s="16"/>
      <c r="E76" s="16"/>
      <c r="F76" s="16"/>
      <c r="G76" s="16"/>
      <c r="H76" s="188"/>
      <c r="I76" s="188"/>
      <c r="J76" s="33"/>
      <c r="K76" s="23"/>
    </row>
    <row r="77" spans="1:13" s="153" customFormat="1" hidden="1" x14ac:dyDescent="0.2">
      <c r="A77" s="150"/>
      <c r="B77" s="151"/>
      <c r="C77" s="16"/>
      <c r="D77" s="16"/>
      <c r="E77" s="16"/>
      <c r="F77" s="16"/>
      <c r="G77" s="16"/>
      <c r="H77" s="188"/>
      <c r="I77" s="188"/>
      <c r="J77" s="33"/>
      <c r="K77" s="23"/>
    </row>
    <row r="78" spans="1:13" s="153" customFormat="1" ht="15" x14ac:dyDescent="0.25">
      <c r="A78" s="150"/>
      <c r="B78" s="402" t="s">
        <v>188</v>
      </c>
      <c r="C78" s="402"/>
      <c r="D78" s="402"/>
      <c r="E78" s="402"/>
      <c r="F78" s="402"/>
      <c r="G78" s="402"/>
      <c r="H78" s="195">
        <f>+I79</f>
        <v>1126545400.5000005</v>
      </c>
      <c r="I78" s="195">
        <v>650528122.81000328</v>
      </c>
      <c r="J78" s="33"/>
      <c r="K78" s="23"/>
      <c r="L78" s="321" t="str">
        <f>IF(I79=ESF!E14,"","ERROR")</f>
        <v/>
      </c>
      <c r="M78" s="229"/>
    </row>
    <row r="79" spans="1:13" s="153" customFormat="1" ht="15" x14ac:dyDescent="0.25">
      <c r="A79" s="150"/>
      <c r="B79" s="402" t="s">
        <v>189</v>
      </c>
      <c r="C79" s="402"/>
      <c r="D79" s="402"/>
      <c r="E79" s="402"/>
      <c r="F79" s="402"/>
      <c r="G79" s="402"/>
      <c r="H79" s="195">
        <f>+H78+H74</f>
        <v>2139251704.370002</v>
      </c>
      <c r="I79" s="195">
        <f>+I78+I74</f>
        <v>1126545400.5000005</v>
      </c>
      <c r="J79" s="152"/>
      <c r="K79" s="316"/>
      <c r="L79" s="321" t="str">
        <f>IF(H79=ESF!D14,"","ERROR")</f>
        <v/>
      </c>
      <c r="M79" s="229"/>
    </row>
    <row r="80" spans="1:13" s="153" customFormat="1" ht="3" customHeight="1" x14ac:dyDescent="0.2">
      <c r="A80" s="150"/>
      <c r="B80" s="151"/>
      <c r="H80" s="196"/>
      <c r="I80" s="196"/>
      <c r="J80" s="152"/>
      <c r="K80" s="316"/>
    </row>
    <row r="81" spans="1:13" s="153" customFormat="1" hidden="1" x14ac:dyDescent="0.2">
      <c r="A81" s="150"/>
      <c r="B81" s="151"/>
      <c r="C81" s="155"/>
      <c r="D81" s="155"/>
      <c r="E81" s="155"/>
      <c r="F81" s="155"/>
      <c r="G81" s="155"/>
      <c r="H81" s="195"/>
      <c r="I81" s="195"/>
      <c r="J81" s="226"/>
      <c r="K81" s="312"/>
    </row>
    <row r="82" spans="1:13" s="153" customFormat="1" hidden="1" x14ac:dyDescent="0.2">
      <c r="A82" s="150"/>
      <c r="B82" s="151"/>
      <c r="C82" s="155"/>
      <c r="D82" s="155"/>
      <c r="E82" s="155"/>
      <c r="F82" s="155"/>
      <c r="G82" s="155"/>
      <c r="H82" s="195"/>
      <c r="I82" s="195"/>
      <c r="J82" s="226"/>
      <c r="K82" s="312"/>
    </row>
    <row r="83" spans="1:13" ht="14.25" customHeight="1" x14ac:dyDescent="0.2">
      <c r="A83" s="49"/>
      <c r="B83" s="50"/>
      <c r="C83" s="154"/>
      <c r="D83" s="154"/>
      <c r="E83" s="154"/>
      <c r="F83" s="154"/>
      <c r="G83" s="154"/>
      <c r="H83" s="197"/>
      <c r="I83" s="197"/>
      <c r="J83" s="157"/>
      <c r="K83" s="24"/>
      <c r="M83" s="188"/>
    </row>
    <row r="84" spans="1:13" ht="8.25" customHeight="1" x14ac:dyDescent="0.2">
      <c r="A84" s="24"/>
      <c r="J84" s="24"/>
      <c r="K84" s="24"/>
    </row>
    <row r="85" spans="1:13" ht="6" customHeight="1" x14ac:dyDescent="0.2">
      <c r="A85" s="24"/>
      <c r="J85" s="24"/>
      <c r="K85" s="24"/>
    </row>
    <row r="86" spans="1:13" ht="15" customHeight="1" x14ac:dyDescent="0.2">
      <c r="A86" s="23"/>
      <c r="B86" s="35" t="s">
        <v>234</v>
      </c>
      <c r="C86" s="35"/>
      <c r="D86" s="35"/>
      <c r="E86" s="35"/>
      <c r="F86" s="35"/>
      <c r="G86" s="35"/>
      <c r="H86" s="165"/>
      <c r="I86" s="165"/>
      <c r="J86" s="35"/>
      <c r="K86" s="35"/>
    </row>
    <row r="87" spans="1:13" ht="22.5" customHeight="1" x14ac:dyDescent="0.2">
      <c r="A87" s="23"/>
      <c r="B87" s="35"/>
      <c r="C87" s="53"/>
      <c r="D87" s="54"/>
      <c r="E87" s="54"/>
      <c r="F87" s="54"/>
      <c r="G87" s="23"/>
      <c r="H87" s="199"/>
      <c r="I87" s="189"/>
      <c r="J87" s="54"/>
      <c r="K87" s="54"/>
    </row>
    <row r="88" spans="1:13" ht="29.25" customHeight="1" x14ac:dyDescent="0.2">
      <c r="A88" s="23"/>
      <c r="B88" s="16"/>
      <c r="C88" s="35"/>
      <c r="D88" s="230"/>
      <c r="E88" s="171"/>
      <c r="F88" s="191"/>
      <c r="G88" s="191"/>
      <c r="H88" s="391"/>
      <c r="I88" s="391"/>
      <c r="J88" s="391"/>
      <c r="K88" s="310"/>
    </row>
    <row r="89" spans="1:13" ht="14.1" customHeight="1" x14ac:dyDescent="0.2">
      <c r="A89" s="23"/>
      <c r="B89" s="16"/>
      <c r="C89" s="18"/>
      <c r="D89" s="404"/>
      <c r="E89" s="404"/>
      <c r="F89" s="404"/>
      <c r="G89" s="234"/>
      <c r="H89" s="234"/>
      <c r="I89" s="234"/>
      <c r="J89" s="21"/>
      <c r="K89" s="21"/>
    </row>
    <row r="90" spans="1:13" ht="14.1" customHeight="1" x14ac:dyDescent="0.2">
      <c r="A90" s="23"/>
      <c r="B90" s="16"/>
      <c r="C90" s="156"/>
      <c r="D90" s="388"/>
      <c r="E90" s="388"/>
      <c r="F90" s="388"/>
      <c r="G90" s="233"/>
      <c r="H90" s="234"/>
      <c r="I90" s="234"/>
      <c r="J90" s="21"/>
      <c r="K90" s="21"/>
    </row>
    <row r="91" spans="1:13" x14ac:dyDescent="0.2">
      <c r="H91" s="22"/>
      <c r="J91" s="198"/>
      <c r="K91" s="198"/>
    </row>
    <row r="92" spans="1:13" x14ac:dyDescent="0.2">
      <c r="H92" s="61"/>
      <c r="J92" s="198"/>
      <c r="K92" s="198"/>
    </row>
    <row r="93" spans="1:13" x14ac:dyDescent="0.2">
      <c r="H93" s="61"/>
    </row>
  </sheetData>
  <sheetProtection formatCells="0" selectLockedCells="1"/>
  <mergeCells count="60">
    <mergeCell ref="A2:J2"/>
    <mergeCell ref="A3:J3"/>
    <mergeCell ref="A4:J4"/>
    <mergeCell ref="A5:J5"/>
    <mergeCell ref="D90:F90"/>
    <mergeCell ref="D37:G37"/>
    <mergeCell ref="D38:G38"/>
    <mergeCell ref="D39:G39"/>
    <mergeCell ref="D13:G13"/>
    <mergeCell ref="C23:G23"/>
    <mergeCell ref="D36:G36"/>
    <mergeCell ref="D30:G30"/>
    <mergeCell ref="C45:G45"/>
    <mergeCell ref="C50:G50"/>
    <mergeCell ref="C59:G59"/>
    <mergeCell ref="D27:G27"/>
    <mergeCell ref="D28:G28"/>
    <mergeCell ref="D29:G29"/>
    <mergeCell ref="D34:G34"/>
    <mergeCell ref="D35:G35"/>
    <mergeCell ref="D26:G26"/>
    <mergeCell ref="D20:G20"/>
    <mergeCell ref="D21:F21"/>
    <mergeCell ref="D14:G14"/>
    <mergeCell ref="D15:G15"/>
    <mergeCell ref="D16:G16"/>
    <mergeCell ref="D24:G24"/>
    <mergeCell ref="D25:G25"/>
    <mergeCell ref="D1:J1"/>
    <mergeCell ref="H88:J88"/>
    <mergeCell ref="B6:F6"/>
    <mergeCell ref="B9:G9"/>
    <mergeCell ref="C11:G11"/>
    <mergeCell ref="D18:G18"/>
    <mergeCell ref="D17:G17"/>
    <mergeCell ref="D19:G19"/>
    <mergeCell ref="D12:G12"/>
    <mergeCell ref="D31:G31"/>
    <mergeCell ref="D32:G32"/>
    <mergeCell ref="D33:G33"/>
    <mergeCell ref="D63:G63"/>
    <mergeCell ref="D66:G66"/>
    <mergeCell ref="D89:F89"/>
    <mergeCell ref="B71:G71"/>
    <mergeCell ref="B74:G74"/>
    <mergeCell ref="B78:G78"/>
    <mergeCell ref="B79:G79"/>
    <mergeCell ref="D69:G69"/>
    <mergeCell ref="C65:G65"/>
    <mergeCell ref="B41:G41"/>
    <mergeCell ref="B43:G43"/>
    <mergeCell ref="B54:G54"/>
    <mergeCell ref="B57:G57"/>
    <mergeCell ref="D46:G46"/>
    <mergeCell ref="D47:G47"/>
    <mergeCell ref="D48:G48"/>
    <mergeCell ref="D51:G51"/>
    <mergeCell ref="D52:G52"/>
    <mergeCell ref="D53:G53"/>
    <mergeCell ref="D60:G60"/>
  </mergeCells>
  <printOptions verticalCentered="1"/>
  <pageMargins left="1.1023622047244095" right="0" top="0" bottom="0" header="0" footer="0"/>
  <pageSetup paperSize="119" scale="67" orientation="portrait" r:id="rId1"/>
  <ignoredErrors>
    <ignoredError sqref="I1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>
      <selection activeCell="H36" sqref="H36"/>
    </sheetView>
  </sheetViews>
  <sheetFormatPr baseColWidth="10" defaultRowHeight="12" x14ac:dyDescent="0.2"/>
  <cols>
    <col min="1" max="1" width="5.5703125" style="243" customWidth="1"/>
    <col min="2" max="2" width="41.42578125" style="243" customWidth="1"/>
    <col min="3" max="3" width="3.28515625" style="243" customWidth="1"/>
    <col min="4" max="4" width="17.140625" style="243" customWidth="1"/>
    <col min="5" max="6" width="16.7109375" style="243" bestFit="1" customWidth="1"/>
    <col min="7" max="7" width="11.42578125" style="243"/>
    <col min="8" max="9" width="17" style="243" bestFit="1" customWidth="1"/>
    <col min="10" max="10" width="15.85546875" style="254" bestFit="1" customWidth="1"/>
    <col min="11" max="11" width="17" style="243" bestFit="1" customWidth="1"/>
    <col min="12" max="16384" width="11.42578125" style="243"/>
  </cols>
  <sheetData>
    <row r="1" spans="1:11" x14ac:dyDescent="0.2">
      <c r="A1" s="16"/>
      <c r="B1" s="16"/>
      <c r="C1" s="16"/>
      <c r="D1" s="16"/>
      <c r="E1" s="16"/>
      <c r="F1" s="16"/>
      <c r="G1" s="16"/>
    </row>
    <row r="2" spans="1:11" x14ac:dyDescent="0.2">
      <c r="A2" s="415" t="s">
        <v>233</v>
      </c>
      <c r="B2" s="415"/>
      <c r="C2" s="415"/>
      <c r="D2" s="415"/>
      <c r="E2" s="415"/>
      <c r="F2" s="415"/>
      <c r="G2" s="16"/>
    </row>
    <row r="3" spans="1:11" x14ac:dyDescent="0.2">
      <c r="A3" s="414" t="s">
        <v>191</v>
      </c>
      <c r="B3" s="414"/>
      <c r="C3" s="414"/>
      <c r="D3" s="414"/>
      <c r="E3" s="414"/>
      <c r="F3" s="414"/>
      <c r="G3" s="16"/>
    </row>
    <row r="4" spans="1:11" x14ac:dyDescent="0.2">
      <c r="A4" s="421" t="s">
        <v>237</v>
      </c>
      <c r="B4" s="421"/>
      <c r="C4" s="421"/>
      <c r="D4" s="421"/>
      <c r="E4" s="421"/>
      <c r="F4" s="421"/>
      <c r="G4" s="16"/>
    </row>
    <row r="5" spans="1:11" ht="9" customHeight="1" x14ac:dyDescent="0.2">
      <c r="A5" s="244"/>
      <c r="B5" s="244"/>
      <c r="C5" s="244"/>
      <c r="D5" s="244"/>
      <c r="E5" s="244"/>
      <c r="F5" s="244"/>
      <c r="G5" s="16"/>
    </row>
    <row r="6" spans="1:11" ht="13.5" x14ac:dyDescent="0.2">
      <c r="A6" s="418" t="s">
        <v>75</v>
      </c>
      <c r="B6" s="419"/>
      <c r="C6" s="422"/>
      <c r="D6" s="245" t="s">
        <v>192</v>
      </c>
      <c r="E6" s="245" t="s">
        <v>190</v>
      </c>
      <c r="F6" s="245" t="s">
        <v>193</v>
      </c>
      <c r="G6" s="16"/>
    </row>
    <row r="7" spans="1:11" x14ac:dyDescent="0.2">
      <c r="A7" s="246"/>
      <c r="B7" s="247"/>
      <c r="C7" s="247"/>
      <c r="D7" s="248"/>
      <c r="E7" s="248"/>
      <c r="F7" s="248"/>
      <c r="G7" s="16"/>
    </row>
    <row r="8" spans="1:11" x14ac:dyDescent="0.2">
      <c r="A8" s="423" t="s">
        <v>194</v>
      </c>
      <c r="B8" s="424"/>
      <c r="C8" s="249"/>
      <c r="D8" s="250">
        <f>+D9+D10</f>
        <v>21179763006</v>
      </c>
      <c r="E8" s="250">
        <f>E9+E10</f>
        <v>5690566008.8199997</v>
      </c>
      <c r="F8" s="250">
        <f>F9+F10</f>
        <v>5690566008.8199997</v>
      </c>
      <c r="G8" s="16"/>
    </row>
    <row r="9" spans="1:11" ht="25.5" x14ac:dyDescent="0.2">
      <c r="A9" s="251"/>
      <c r="B9" s="252" t="s">
        <v>195</v>
      </c>
      <c r="C9" s="252"/>
      <c r="D9" s="253">
        <f>21179763006-D28</f>
        <v>21179763006</v>
      </c>
      <c r="E9" s="253">
        <f>5690566008.82-E28</f>
        <v>5690566008.8199997</v>
      </c>
      <c r="F9" s="253">
        <f>5690566008.82-F28</f>
        <v>5690566008.8199997</v>
      </c>
      <c r="G9" s="16"/>
      <c r="H9" s="254"/>
    </row>
    <row r="10" spans="1:11" ht="13.5" x14ac:dyDescent="0.2">
      <c r="A10" s="255"/>
      <c r="B10" s="256" t="s">
        <v>196</v>
      </c>
      <c r="C10" s="256"/>
      <c r="D10" s="257"/>
      <c r="E10" s="257"/>
      <c r="F10" s="257"/>
      <c r="G10" s="16"/>
      <c r="H10" s="254"/>
    </row>
    <row r="11" spans="1:11" x14ac:dyDescent="0.2">
      <c r="A11" s="258"/>
      <c r="B11" s="259"/>
      <c r="C11" s="259"/>
      <c r="D11" s="260"/>
      <c r="E11" s="260"/>
      <c r="F11" s="260"/>
      <c r="G11" s="16"/>
      <c r="H11" s="254"/>
    </row>
    <row r="12" spans="1:11" x14ac:dyDescent="0.2">
      <c r="A12" s="412" t="s">
        <v>197</v>
      </c>
      <c r="B12" s="413"/>
      <c r="C12" s="261"/>
      <c r="D12" s="262">
        <f>D13+D14</f>
        <v>21147485476</v>
      </c>
      <c r="E12" s="262">
        <f>E13+E14</f>
        <v>4500316433.7700005</v>
      </c>
      <c r="F12" s="262">
        <f>F13+F14</f>
        <v>4380678803.1300001</v>
      </c>
      <c r="G12" s="16"/>
      <c r="H12" s="254"/>
      <c r="I12" s="271"/>
    </row>
    <row r="13" spans="1:11" ht="13.5" x14ac:dyDescent="0.2">
      <c r="A13" s="251"/>
      <c r="B13" s="252" t="s">
        <v>198</v>
      </c>
      <c r="C13" s="252"/>
      <c r="D13" s="253">
        <f>21179763006-D30</f>
        <v>21147485476</v>
      </c>
      <c r="E13" s="253">
        <f>4507956301.01-E30</f>
        <v>4500316433.7700005</v>
      </c>
      <c r="F13" s="253">
        <f>4388318670.37-F30</f>
        <v>4380678803.1300001</v>
      </c>
      <c r="G13" s="16"/>
      <c r="H13" s="254"/>
      <c r="I13" s="254"/>
      <c r="K13" s="254"/>
    </row>
    <row r="14" spans="1:11" ht="13.5" x14ac:dyDescent="0.2">
      <c r="A14" s="255"/>
      <c r="B14" s="256" t="s">
        <v>199</v>
      </c>
      <c r="C14" s="256"/>
      <c r="D14" s="257"/>
      <c r="E14" s="257"/>
      <c r="F14" s="257"/>
      <c r="G14" s="16"/>
      <c r="H14" s="254"/>
      <c r="I14" s="254"/>
      <c r="K14" s="254"/>
    </row>
    <row r="15" spans="1:11" x14ac:dyDescent="0.2">
      <c r="A15" s="263"/>
      <c r="B15" s="264"/>
      <c r="C15" s="264"/>
      <c r="D15" s="265"/>
      <c r="E15" s="265"/>
      <c r="F15" s="265"/>
      <c r="G15" s="16"/>
      <c r="H15" s="254"/>
    </row>
    <row r="16" spans="1:11" x14ac:dyDescent="0.2">
      <c r="A16" s="412" t="s">
        <v>200</v>
      </c>
      <c r="B16" s="413"/>
      <c r="C16" s="261"/>
      <c r="D16" s="262">
        <f>D8-D12</f>
        <v>32277530</v>
      </c>
      <c r="E16" s="262">
        <f>E8-E12</f>
        <v>1190249575.0499992</v>
      </c>
      <c r="F16" s="262">
        <f>F8-F12</f>
        <v>1309887205.6899996</v>
      </c>
      <c r="G16" s="16"/>
      <c r="H16" s="254"/>
    </row>
    <row r="17" spans="1:12" x14ac:dyDescent="0.2">
      <c r="A17" s="16"/>
      <c r="B17" s="16"/>
      <c r="C17" s="16"/>
      <c r="D17" s="16"/>
      <c r="E17" s="16"/>
      <c r="F17" s="16"/>
      <c r="G17" s="16"/>
      <c r="H17" s="254"/>
    </row>
    <row r="18" spans="1:12" ht="13.5" x14ac:dyDescent="0.2">
      <c r="A18" s="418" t="s">
        <v>75</v>
      </c>
      <c r="B18" s="419"/>
      <c r="C18" s="420"/>
      <c r="D18" s="245" t="s">
        <v>192</v>
      </c>
      <c r="E18" s="245" t="s">
        <v>190</v>
      </c>
      <c r="F18" s="245" t="s">
        <v>193</v>
      </c>
      <c r="G18" s="16"/>
    </row>
    <row r="19" spans="1:12" x14ac:dyDescent="0.2">
      <c r="A19" s="258"/>
      <c r="B19" s="259"/>
      <c r="C19" s="266"/>
      <c r="D19" s="267"/>
      <c r="E19" s="268"/>
      <c r="F19" s="268"/>
      <c r="G19" s="16"/>
    </row>
    <row r="20" spans="1:12" x14ac:dyDescent="0.2">
      <c r="A20" s="412" t="s">
        <v>201</v>
      </c>
      <c r="B20" s="413"/>
      <c r="C20" s="261"/>
      <c r="D20" s="262">
        <f>D16</f>
        <v>32277530</v>
      </c>
      <c r="E20" s="262">
        <f>E16</f>
        <v>1190249575.0499992</v>
      </c>
      <c r="F20" s="262">
        <f>F16</f>
        <v>1309887205.6899996</v>
      </c>
      <c r="G20" s="16"/>
    </row>
    <row r="21" spans="1:12" x14ac:dyDescent="0.2">
      <c r="A21" s="240"/>
      <c r="B21" s="239"/>
      <c r="C21" s="232"/>
      <c r="D21" s="269"/>
      <c r="E21" s="270"/>
      <c r="F21" s="270"/>
      <c r="G21" s="16"/>
      <c r="H21" s="271"/>
    </row>
    <row r="22" spans="1:12" x14ac:dyDescent="0.2">
      <c r="A22" s="412" t="s">
        <v>202</v>
      </c>
      <c r="B22" s="413"/>
      <c r="C22" s="261"/>
      <c r="D22" s="257">
        <v>258757643</v>
      </c>
      <c r="E22" s="257">
        <v>63539220.879999995</v>
      </c>
      <c r="F22" s="257">
        <v>63539220.879999995</v>
      </c>
      <c r="G22" s="16"/>
      <c r="H22" s="271"/>
      <c r="I22" s="271"/>
      <c r="J22" s="271"/>
    </row>
    <row r="23" spans="1:12" x14ac:dyDescent="0.2">
      <c r="A23" s="272"/>
      <c r="B23" s="242"/>
      <c r="C23" s="241"/>
      <c r="D23" s="269"/>
      <c r="E23" s="270"/>
      <c r="F23" s="270"/>
      <c r="G23" s="16"/>
    </row>
    <row r="24" spans="1:12" x14ac:dyDescent="0.2">
      <c r="A24" s="412" t="s">
        <v>203</v>
      </c>
      <c r="B24" s="413"/>
      <c r="C24" s="261"/>
      <c r="D24" s="273">
        <f>+D20-D22</f>
        <v>-226480113</v>
      </c>
      <c r="E24" s="273">
        <f>E20-E22</f>
        <v>1126710354.1699991</v>
      </c>
      <c r="F24" s="273">
        <f>F20-F22</f>
        <v>1246347984.8099995</v>
      </c>
      <c r="G24" s="16"/>
    </row>
    <row r="25" spans="1:12" x14ac:dyDescent="0.2">
      <c r="A25" s="16"/>
      <c r="B25" s="16"/>
      <c r="C25" s="16"/>
      <c r="D25" s="16"/>
      <c r="E25" s="16"/>
      <c r="F25" s="16"/>
      <c r="G25" s="16"/>
    </row>
    <row r="26" spans="1:12" ht="13.5" x14ac:dyDescent="0.2">
      <c r="A26" s="418" t="s">
        <v>75</v>
      </c>
      <c r="B26" s="419"/>
      <c r="C26" s="420"/>
      <c r="D26" s="245" t="s">
        <v>192</v>
      </c>
      <c r="E26" s="245" t="s">
        <v>190</v>
      </c>
      <c r="F26" s="245" t="s">
        <v>193</v>
      </c>
      <c r="G26" s="16"/>
      <c r="K26" s="254"/>
      <c r="L26" s="254"/>
    </row>
    <row r="27" spans="1:12" x14ac:dyDescent="0.2">
      <c r="A27" s="258"/>
      <c r="B27" s="259"/>
      <c r="C27" s="259"/>
      <c r="D27" s="274"/>
      <c r="E27" s="274"/>
      <c r="F27" s="274"/>
      <c r="G27" s="16"/>
      <c r="K27" s="254"/>
      <c r="L27" s="254"/>
    </row>
    <row r="28" spans="1:12" x14ac:dyDescent="0.2">
      <c r="A28" s="412" t="s">
        <v>204</v>
      </c>
      <c r="B28" s="413"/>
      <c r="C28" s="261"/>
      <c r="D28" s="257">
        <v>0</v>
      </c>
      <c r="E28" s="257">
        <v>0</v>
      </c>
      <c r="F28" s="257">
        <v>0</v>
      </c>
      <c r="G28" s="16"/>
      <c r="K28" s="254"/>
      <c r="L28" s="254"/>
    </row>
    <row r="29" spans="1:12" x14ac:dyDescent="0.2">
      <c r="A29" s="240"/>
      <c r="B29" s="239"/>
      <c r="C29" s="239"/>
      <c r="D29" s="275"/>
      <c r="E29" s="275"/>
      <c r="F29" s="275"/>
      <c r="G29" s="16"/>
      <c r="K29" s="254"/>
      <c r="L29" s="254"/>
    </row>
    <row r="30" spans="1:12" x14ac:dyDescent="0.2">
      <c r="A30" s="412" t="s">
        <v>205</v>
      </c>
      <c r="B30" s="413"/>
      <c r="C30" s="261"/>
      <c r="D30" s="257">
        <v>32277530</v>
      </c>
      <c r="E30" s="257">
        <v>7639867.2400000002</v>
      </c>
      <c r="F30" s="257">
        <v>7639867.2400000002</v>
      </c>
      <c r="G30" s="16"/>
      <c r="K30" s="254"/>
      <c r="L30" s="254"/>
    </row>
    <row r="31" spans="1:12" x14ac:dyDescent="0.2">
      <c r="A31" s="272"/>
      <c r="B31" s="242"/>
      <c r="C31" s="242"/>
      <c r="D31" s="270"/>
      <c r="E31" s="270"/>
      <c r="F31" s="270"/>
      <c r="G31" s="16"/>
      <c r="K31" s="254"/>
      <c r="L31" s="254"/>
    </row>
    <row r="32" spans="1:12" x14ac:dyDescent="0.2">
      <c r="A32" s="412" t="s">
        <v>206</v>
      </c>
      <c r="B32" s="413"/>
      <c r="C32" s="261"/>
      <c r="D32" s="273">
        <f>D28-D30</f>
        <v>-32277530</v>
      </c>
      <c r="E32" s="273">
        <f>E28-E30</f>
        <v>-7639867.2400000002</v>
      </c>
      <c r="F32" s="273">
        <f>F28-F30</f>
        <v>-7639867.2400000002</v>
      </c>
      <c r="G32" s="16"/>
      <c r="K32" s="254"/>
      <c r="L32" s="254"/>
    </row>
    <row r="33" spans="1:12" x14ac:dyDescent="0.2">
      <c r="A33" s="16"/>
      <c r="B33" s="16"/>
      <c r="C33" s="16"/>
      <c r="D33" s="16"/>
      <c r="E33" s="16"/>
      <c r="F33" s="16"/>
      <c r="G33" s="16"/>
      <c r="K33" s="254"/>
      <c r="L33" s="254"/>
    </row>
    <row r="34" spans="1:12" s="276" customFormat="1" ht="42" customHeight="1" x14ac:dyDescent="0.2">
      <c r="A34" s="417" t="s">
        <v>207</v>
      </c>
      <c r="B34" s="417"/>
      <c r="C34" s="417"/>
      <c r="D34" s="417"/>
      <c r="E34" s="417"/>
      <c r="F34" s="417"/>
      <c r="G34" s="315"/>
      <c r="J34" s="277"/>
      <c r="K34" s="277"/>
      <c r="L34" s="277"/>
    </row>
    <row r="35" spans="1:12" s="276" customFormat="1" ht="42.75" customHeight="1" x14ac:dyDescent="0.2">
      <c r="A35" s="417" t="s">
        <v>208</v>
      </c>
      <c r="B35" s="417"/>
      <c r="C35" s="417"/>
      <c r="D35" s="417"/>
      <c r="E35" s="417"/>
      <c r="F35" s="417"/>
      <c r="G35" s="315"/>
      <c r="J35" s="277"/>
    </row>
    <row r="36" spans="1:12" s="276" customFormat="1" ht="18.75" customHeight="1" x14ac:dyDescent="0.2">
      <c r="A36" s="417" t="s">
        <v>209</v>
      </c>
      <c r="B36" s="417"/>
      <c r="C36" s="417"/>
      <c r="D36" s="417"/>
      <c r="E36" s="417"/>
      <c r="F36" s="417"/>
      <c r="G36" s="315"/>
      <c r="J36" s="277"/>
    </row>
    <row r="37" spans="1:12" s="276" customFormat="1" ht="18.75" customHeight="1" x14ac:dyDescent="0.2">
      <c r="A37" s="289"/>
      <c r="B37" s="289"/>
      <c r="C37" s="289"/>
      <c r="D37" s="289"/>
      <c r="E37" s="289"/>
      <c r="F37" s="289"/>
      <c r="G37" s="315"/>
      <c r="J37" s="277"/>
    </row>
    <row r="38" spans="1:12" s="276" customFormat="1" ht="18.75" customHeight="1" x14ac:dyDescent="0.2">
      <c r="A38" s="289"/>
      <c r="B38" s="289"/>
      <c r="C38" s="289"/>
      <c r="D38" s="289"/>
      <c r="E38" s="289"/>
      <c r="F38" s="289"/>
      <c r="G38" s="315"/>
      <c r="J38" s="277"/>
    </row>
    <row r="39" spans="1:12" s="276" customFormat="1" ht="18.75" customHeight="1" x14ac:dyDescent="0.2">
      <c r="A39" s="289"/>
      <c r="B39" s="289"/>
      <c r="C39" s="289"/>
      <c r="D39" s="289"/>
      <c r="E39" s="289"/>
      <c r="F39" s="289"/>
      <c r="G39" s="315"/>
      <c r="J39" s="277"/>
    </row>
    <row r="40" spans="1:12" s="276" customFormat="1" ht="18.75" customHeight="1" x14ac:dyDescent="0.2">
      <c r="A40" s="289"/>
      <c r="B40" s="289"/>
      <c r="C40" s="289"/>
      <c r="D40" s="289"/>
      <c r="E40" s="289"/>
      <c r="F40" s="289"/>
      <c r="G40" s="315"/>
      <c r="J40" s="277"/>
    </row>
    <row r="41" spans="1:12" s="276" customFormat="1" ht="18.75" customHeight="1" x14ac:dyDescent="0.2">
      <c r="A41" s="289"/>
      <c r="B41" s="289"/>
      <c r="C41" s="289"/>
      <c r="D41" s="289"/>
      <c r="E41" s="289"/>
      <c r="F41" s="289"/>
      <c r="G41" s="315"/>
      <c r="J41" s="277"/>
    </row>
    <row r="42" spans="1:12" x14ac:dyDescent="0.2">
      <c r="A42" s="16"/>
      <c r="B42" s="16"/>
      <c r="C42" s="16"/>
      <c r="D42" s="16"/>
      <c r="E42" s="16"/>
      <c r="F42" s="16"/>
      <c r="G42" s="16"/>
    </row>
    <row r="43" spans="1:12" x14ac:dyDescent="0.2">
      <c r="A43" s="16"/>
      <c r="B43" s="16"/>
      <c r="C43" s="16"/>
      <c r="D43" s="16"/>
      <c r="E43" s="16"/>
      <c r="F43" s="16"/>
      <c r="G43" s="16"/>
    </row>
    <row r="44" spans="1:12" x14ac:dyDescent="0.2">
      <c r="A44" s="16"/>
      <c r="B44" s="16"/>
      <c r="C44" s="16"/>
      <c r="D44" s="16"/>
      <c r="E44" s="16"/>
      <c r="F44" s="16"/>
      <c r="G44" s="16"/>
    </row>
    <row r="45" spans="1:12" x14ac:dyDescent="0.2">
      <c r="A45" s="23"/>
      <c r="B45" s="23"/>
      <c r="C45" s="23"/>
      <c r="D45" s="23"/>
      <c r="E45" s="23"/>
      <c r="F45" s="23"/>
      <c r="G45" s="23"/>
      <c r="H45" s="278"/>
    </row>
    <row r="46" spans="1:12" x14ac:dyDescent="0.2">
      <c r="A46" s="23"/>
      <c r="B46" s="23"/>
      <c r="C46" s="23"/>
      <c r="D46" s="23"/>
      <c r="E46" s="23"/>
      <c r="F46" s="23"/>
      <c r="G46" s="23"/>
      <c r="H46" s="278"/>
    </row>
    <row r="47" spans="1:12" x14ac:dyDescent="0.2">
      <c r="A47" s="278"/>
      <c r="B47" s="278"/>
      <c r="C47" s="278"/>
      <c r="D47" s="278"/>
      <c r="E47" s="278"/>
      <c r="F47" s="278"/>
      <c r="G47" s="23"/>
      <c r="H47" s="278"/>
    </row>
    <row r="48" spans="1:12" x14ac:dyDescent="0.2">
      <c r="A48" s="278"/>
      <c r="B48" s="278"/>
      <c r="C48" s="278"/>
      <c r="D48" s="278"/>
      <c r="E48" s="278"/>
      <c r="F48" s="278"/>
      <c r="G48" s="278"/>
      <c r="H48" s="278"/>
    </row>
    <row r="49" spans="1:9" ht="15" x14ac:dyDescent="0.25">
      <c r="A49" s="278"/>
      <c r="B49" s="288"/>
      <c r="C49" s="288"/>
      <c r="D49" s="416"/>
      <c r="E49" s="416"/>
      <c r="F49" s="416"/>
      <c r="G49" s="279"/>
      <c r="H49" s="279"/>
      <c r="I49" s="279"/>
    </row>
    <row r="50" spans="1:9" x14ac:dyDescent="0.2">
      <c r="A50" s="278"/>
      <c r="B50" s="287"/>
      <c r="C50" s="287"/>
      <c r="D50" s="331"/>
      <c r="E50" s="331"/>
      <c r="F50" s="331"/>
      <c r="G50" s="21"/>
      <c r="H50" s="21"/>
      <c r="I50" s="21"/>
    </row>
    <row r="51" spans="1:9" x14ac:dyDescent="0.2">
      <c r="A51" s="278"/>
      <c r="B51" s="278"/>
      <c r="C51" s="278"/>
      <c r="D51" s="278"/>
      <c r="E51" s="278"/>
      <c r="F51" s="278"/>
      <c r="G51" s="278"/>
      <c r="H51" s="278"/>
    </row>
    <row r="52" spans="1:9" x14ac:dyDescent="0.2">
      <c r="A52" s="278"/>
      <c r="B52" s="278"/>
      <c r="C52" s="278"/>
      <c r="D52" s="278"/>
      <c r="E52" s="278"/>
      <c r="F52" s="278"/>
      <c r="G52" s="278"/>
      <c r="H52" s="278"/>
    </row>
    <row r="53" spans="1:9" x14ac:dyDescent="0.2">
      <c r="A53" s="278"/>
      <c r="B53" s="278"/>
      <c r="C53" s="278"/>
      <c r="D53" s="278"/>
      <c r="E53" s="278"/>
      <c r="F53" s="278"/>
      <c r="G53" s="278"/>
      <c r="H53" s="278"/>
    </row>
    <row r="54" spans="1:9" x14ac:dyDescent="0.2">
      <c r="A54" s="278"/>
      <c r="B54" s="278"/>
      <c r="C54" s="278"/>
      <c r="D54" s="278"/>
      <c r="E54" s="278"/>
      <c r="F54" s="278"/>
      <c r="G54" s="278"/>
      <c r="H54" s="278"/>
    </row>
    <row r="55" spans="1:9" x14ac:dyDescent="0.2">
      <c r="A55" s="278"/>
      <c r="B55" s="278"/>
      <c r="C55" s="278"/>
      <c r="D55" s="278"/>
      <c r="E55" s="278"/>
      <c r="F55" s="278"/>
      <c r="G55" s="278"/>
      <c r="H55" s="278"/>
    </row>
    <row r="56" spans="1:9" x14ac:dyDescent="0.2">
      <c r="A56" s="278"/>
      <c r="B56" s="278"/>
      <c r="C56" s="278"/>
      <c r="D56" s="278"/>
      <c r="E56" s="278"/>
      <c r="F56" s="278"/>
      <c r="G56" s="278"/>
      <c r="H56" s="278"/>
    </row>
    <row r="57" spans="1:9" x14ac:dyDescent="0.2">
      <c r="A57" s="278"/>
      <c r="B57" s="278"/>
      <c r="C57" s="278"/>
      <c r="D57" s="278"/>
      <c r="E57" s="278"/>
      <c r="F57" s="278"/>
      <c r="G57" s="278"/>
      <c r="H57" s="278"/>
    </row>
    <row r="58" spans="1:9" x14ac:dyDescent="0.2">
      <c r="A58" s="278"/>
      <c r="B58" s="278"/>
      <c r="C58" s="278"/>
      <c r="D58" s="278"/>
      <c r="E58" s="278"/>
      <c r="F58" s="278"/>
      <c r="G58" s="278"/>
      <c r="H58" s="278"/>
    </row>
    <row r="59" spans="1:9" x14ac:dyDescent="0.2">
      <c r="A59" s="278"/>
      <c r="B59" s="278"/>
      <c r="C59" s="278"/>
      <c r="D59" s="278"/>
      <c r="E59" s="278"/>
      <c r="F59" s="278"/>
      <c r="G59" s="278"/>
      <c r="H59" s="278"/>
    </row>
    <row r="60" spans="1:9" x14ac:dyDescent="0.2">
      <c r="A60" s="278"/>
      <c r="B60" s="278"/>
      <c r="C60" s="278"/>
      <c r="D60" s="278"/>
      <c r="E60" s="278"/>
      <c r="F60" s="278"/>
      <c r="G60" s="278"/>
      <c r="H60" s="278"/>
    </row>
    <row r="61" spans="1:9" x14ac:dyDescent="0.2">
      <c r="A61" s="278"/>
      <c r="B61" s="278"/>
      <c r="C61" s="278"/>
      <c r="D61" s="278"/>
      <c r="E61" s="278"/>
      <c r="F61" s="278"/>
      <c r="G61" s="278"/>
      <c r="H61" s="278"/>
    </row>
    <row r="62" spans="1:9" x14ac:dyDescent="0.2">
      <c r="A62" s="278"/>
      <c r="B62" s="278"/>
      <c r="C62" s="278"/>
      <c r="D62" s="278"/>
      <c r="E62" s="278"/>
      <c r="F62" s="278"/>
      <c r="G62" s="278"/>
      <c r="H62" s="278"/>
    </row>
    <row r="63" spans="1:9" x14ac:dyDescent="0.2">
      <c r="A63" s="278"/>
      <c r="B63" s="278"/>
      <c r="C63" s="278"/>
      <c r="D63" s="278"/>
      <c r="E63" s="278"/>
      <c r="F63" s="278"/>
      <c r="G63" s="278"/>
      <c r="H63" s="278"/>
    </row>
  </sheetData>
  <mergeCells count="20">
    <mergeCell ref="A26:C26"/>
    <mergeCell ref="A4:F4"/>
    <mergeCell ref="A6:C6"/>
    <mergeCell ref="A8:B8"/>
    <mergeCell ref="A12:B12"/>
    <mergeCell ref="A16:B16"/>
    <mergeCell ref="A18:C18"/>
    <mergeCell ref="D49:F49"/>
    <mergeCell ref="D50:F50"/>
    <mergeCell ref="A28:B28"/>
    <mergeCell ref="A30:B30"/>
    <mergeCell ref="A32:B32"/>
    <mergeCell ref="A34:F34"/>
    <mergeCell ref="A35:F35"/>
    <mergeCell ref="A36:F36"/>
    <mergeCell ref="A20:B20"/>
    <mergeCell ref="A22:B22"/>
    <mergeCell ref="A24:B24"/>
    <mergeCell ref="A3:F3"/>
    <mergeCell ref="A2:F2"/>
  </mergeCells>
  <pageMargins left="0.7" right="0.7" top="0.75" bottom="0.75" header="0.3" footer="0.3"/>
  <pageSetup paperSize="9" scale="85" orientation="portrait" r:id="rId1"/>
  <ignoredErrors>
    <ignoredError sqref="D9:F9 D13:E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IPF 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'IPF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Contabilidad12</cp:lastModifiedBy>
  <cp:lastPrinted>2019-04-25T00:32:05Z</cp:lastPrinted>
  <dcterms:created xsi:type="dcterms:W3CDTF">2014-01-27T16:27:43Z</dcterms:created>
  <dcterms:modified xsi:type="dcterms:W3CDTF">2019-05-16T18:39:22Z</dcterms:modified>
</cp:coreProperties>
</file>